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uyahwei/Library/CloudStorage/Dropbox/000_Priority work/Toward Divergence/Copyediting/Hsu_Toward Divergence files_260327/"/>
    </mc:Choice>
  </mc:AlternateContent>
  <xr:revisionPtr revIDLastSave="0" documentId="8_{CAAFD256-06F0-FC4C-8515-67994946D302}" xr6:coauthVersionLast="47" xr6:coauthVersionMax="47" xr10:uidLastSave="{00000000-0000-0000-0000-000000000000}"/>
  <bookViews>
    <workbookView xWindow="-29860" yWindow="-3160" windowWidth="22720" windowHeight="21100" activeTab="4" xr2:uid="{7DD6C1AC-D0E5-7440-8F34-923384C86B28}"/>
  </bookViews>
  <sheets>
    <sheet name="Liao total" sheetId="5" r:id="rId1"/>
    <sheet name="Jin total" sheetId="6" r:id="rId2"/>
    <sheet name="N. Song total" sheetId="7" r:id="rId3"/>
    <sheet name="S. Song total" sheetId="8" r:id="rId4"/>
    <sheet name="Statistics and Tables" sheetId="9" r:id="rId5"/>
  </sheets>
  <definedNames>
    <definedName name="_xlnm._FilterDatabase" localSheetId="1" hidden="1">'Jin total'!$A$1:$K$574</definedName>
    <definedName name="_xlnm._FilterDatabase" localSheetId="0" hidden="1">'Liao total'!$A$1:$K$831</definedName>
    <definedName name="_xlnm._FilterDatabase" localSheetId="2" hidden="1">'N. Song total'!$A$1:$K$1424</definedName>
    <definedName name="_xlnm._FilterDatabase" localSheetId="3" hidden="1">'S. Song total'!$A$1:$K$693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9" l="1"/>
  <c r="O5" i="9"/>
  <c r="P5" i="9"/>
  <c r="Q5" i="9"/>
  <c r="N6" i="9"/>
  <c r="R6" i="9" s="1"/>
  <c r="O6" i="9"/>
  <c r="P6" i="9"/>
  <c r="Q6" i="9"/>
  <c r="N7" i="9"/>
  <c r="V7" i="9" s="1"/>
  <c r="O7" i="9"/>
  <c r="P7" i="9"/>
  <c r="S7" i="9" s="1"/>
  <c r="Q7" i="9"/>
  <c r="T7" i="9" s="1"/>
  <c r="N8" i="9"/>
  <c r="O8" i="9"/>
  <c r="R8" i="9" s="1"/>
  <c r="P8" i="9"/>
  <c r="S8" i="9" s="1"/>
  <c r="Q8" i="9"/>
  <c r="T8" i="9" s="1"/>
  <c r="N9" i="9"/>
  <c r="N13" i="9" s="1"/>
  <c r="V13" i="9" s="1"/>
  <c r="O9" i="9"/>
  <c r="P9" i="9"/>
  <c r="Q9" i="9"/>
  <c r="N10" i="9"/>
  <c r="O10" i="9"/>
  <c r="P10" i="9"/>
  <c r="S10" i="9" s="1"/>
  <c r="Q10" i="9"/>
  <c r="T10" i="9" s="1"/>
  <c r="O13" i="9"/>
  <c r="N17" i="9"/>
  <c r="V17" i="9" s="1"/>
  <c r="O17" i="9"/>
  <c r="P17" i="9"/>
  <c r="S17" i="9" s="1"/>
  <c r="Q17" i="9"/>
  <c r="N18" i="9"/>
  <c r="O18" i="9"/>
  <c r="P18" i="9"/>
  <c r="Q18" i="9"/>
  <c r="N19" i="9"/>
  <c r="O19" i="9"/>
  <c r="S19" i="9" s="1"/>
  <c r="P19" i="9"/>
  <c r="Q19" i="9"/>
  <c r="T19" i="9" s="1"/>
  <c r="N20" i="9"/>
  <c r="T20" i="9" s="1"/>
  <c r="O20" i="9"/>
  <c r="P20" i="9"/>
  <c r="Q20" i="9"/>
  <c r="N21" i="9"/>
  <c r="O21" i="9"/>
  <c r="P21" i="9"/>
  <c r="Q21" i="9"/>
  <c r="N22" i="9"/>
  <c r="O22" i="9"/>
  <c r="R22" i="9" s="1"/>
  <c r="P22" i="9"/>
  <c r="Q22" i="9"/>
  <c r="T22" i="9" s="1"/>
  <c r="S22" i="9"/>
  <c r="N23" i="9"/>
  <c r="O23" i="9"/>
  <c r="U23" i="9" s="1"/>
  <c r="P23" i="9"/>
  <c r="Q23" i="9"/>
  <c r="N24" i="9"/>
  <c r="V24" i="9" s="1"/>
  <c r="O24" i="9"/>
  <c r="P24" i="9"/>
  <c r="Q24" i="9"/>
  <c r="T24" i="9" s="1"/>
  <c r="N25" i="9"/>
  <c r="O25" i="9"/>
  <c r="U25" i="9" s="1"/>
  <c r="P25" i="9"/>
  <c r="Q25" i="9"/>
  <c r="T25" i="9" s="1"/>
  <c r="N26" i="9"/>
  <c r="O26" i="9"/>
  <c r="P26" i="9"/>
  <c r="Q26" i="9"/>
  <c r="N27" i="9"/>
  <c r="O27" i="9"/>
  <c r="S27" i="9" s="1"/>
  <c r="P27" i="9"/>
  <c r="Q27" i="9"/>
  <c r="N28" i="9"/>
  <c r="O28" i="9"/>
  <c r="P28" i="9"/>
  <c r="S28" i="9" s="1"/>
  <c r="Q28" i="9"/>
  <c r="N29" i="9"/>
  <c r="O29" i="9"/>
  <c r="P29" i="9"/>
  <c r="Q29" i="9"/>
  <c r="T29" i="9" s="1"/>
  <c r="N30" i="9"/>
  <c r="V30" i="9" s="1"/>
  <c r="O30" i="9"/>
  <c r="P30" i="9"/>
  <c r="Q30" i="9"/>
  <c r="T30" i="9" s="1"/>
  <c r="U30" i="9"/>
  <c r="N31" i="9"/>
  <c r="R31" i="9" s="1"/>
  <c r="O31" i="9"/>
  <c r="P31" i="9"/>
  <c r="Q31" i="9"/>
  <c r="N32" i="9"/>
  <c r="O32" i="9"/>
  <c r="P32" i="9"/>
  <c r="Q32" i="9"/>
  <c r="N33" i="9"/>
  <c r="O33" i="9"/>
  <c r="P33" i="9"/>
  <c r="Q33" i="9"/>
  <c r="T33" i="9" s="1"/>
  <c r="N34" i="9"/>
  <c r="O34" i="9"/>
  <c r="P34" i="9"/>
  <c r="S34" i="9" s="1"/>
  <c r="Q34" i="9"/>
  <c r="V34" i="9"/>
  <c r="N41" i="9"/>
  <c r="O41" i="9"/>
  <c r="P41" i="9"/>
  <c r="Q41" i="9"/>
  <c r="T41" i="9" s="1"/>
  <c r="N42" i="9"/>
  <c r="O42" i="9"/>
  <c r="P42" i="9"/>
  <c r="Q42" i="9"/>
  <c r="N43" i="9"/>
  <c r="O43" i="9"/>
  <c r="S43" i="9" s="1"/>
  <c r="P43" i="9"/>
  <c r="Q43" i="9"/>
  <c r="N44" i="9"/>
  <c r="V44" i="9" s="1"/>
  <c r="O44" i="9"/>
  <c r="R44" i="9" s="1"/>
  <c r="P44" i="9"/>
  <c r="S44" i="9" s="1"/>
  <c r="Q44" i="9"/>
  <c r="N45" i="9"/>
  <c r="O45" i="9"/>
  <c r="S45" i="9" s="1"/>
  <c r="P45" i="9"/>
  <c r="Q45" i="9"/>
  <c r="N46" i="9"/>
  <c r="V46" i="9" s="1"/>
  <c r="O46" i="9"/>
  <c r="P46" i="9"/>
  <c r="Q46" i="9"/>
  <c r="T46" i="9" s="1"/>
  <c r="N47" i="9"/>
  <c r="V47" i="9" s="1"/>
  <c r="O47" i="9"/>
  <c r="P47" i="9"/>
  <c r="S47" i="9" s="1"/>
  <c r="Q47" i="9"/>
  <c r="N48" i="9"/>
  <c r="V48" i="9" s="1"/>
  <c r="O48" i="9"/>
  <c r="U48" i="9" s="1"/>
  <c r="P48" i="9"/>
  <c r="Q48" i="9"/>
  <c r="N49" i="9"/>
  <c r="O49" i="9"/>
  <c r="P49" i="9"/>
  <c r="Q49" i="9"/>
  <c r="N50" i="9"/>
  <c r="V50" i="9" s="1"/>
  <c r="O50" i="9"/>
  <c r="P50" i="9"/>
  <c r="S50" i="9" s="1"/>
  <c r="Q50" i="9"/>
  <c r="N51" i="9"/>
  <c r="O51" i="9"/>
  <c r="R51" i="9" s="1"/>
  <c r="P51" i="9"/>
  <c r="Q51" i="9"/>
  <c r="N52" i="9"/>
  <c r="T52" i="9" s="1"/>
  <c r="O52" i="9"/>
  <c r="P52" i="9"/>
  <c r="Q52" i="9"/>
  <c r="N57" i="9"/>
  <c r="O57" i="9"/>
  <c r="P57" i="9"/>
  <c r="U57" i="9" s="1"/>
  <c r="Q57" i="9"/>
  <c r="T57" i="9" s="1"/>
  <c r="N58" i="9"/>
  <c r="O58" i="9"/>
  <c r="U58" i="9" s="1"/>
  <c r="P58" i="9"/>
  <c r="Q58" i="9"/>
  <c r="N59" i="9"/>
  <c r="O59" i="9"/>
  <c r="P59" i="9"/>
  <c r="Q59" i="9"/>
  <c r="N60" i="9"/>
  <c r="O60" i="9"/>
  <c r="P60" i="9"/>
  <c r="S60" i="9" s="1"/>
  <c r="Q60" i="9"/>
  <c r="N61" i="9"/>
  <c r="O61" i="9"/>
  <c r="P61" i="9"/>
  <c r="S61" i="9" s="1"/>
  <c r="Q61" i="9"/>
  <c r="N62" i="9"/>
  <c r="V62" i="9" s="1"/>
  <c r="O62" i="9"/>
  <c r="P62" i="9"/>
  <c r="Q62" i="9"/>
  <c r="N63" i="9"/>
  <c r="O63" i="9"/>
  <c r="U63" i="9" s="1"/>
  <c r="P63" i="9"/>
  <c r="S63" i="9" s="1"/>
  <c r="Q63" i="9"/>
  <c r="T63" i="9" s="1"/>
  <c r="N64" i="9"/>
  <c r="O64" i="9"/>
  <c r="R64" i="9" s="1"/>
  <c r="P64" i="9"/>
  <c r="Q64" i="9"/>
  <c r="N65" i="9"/>
  <c r="V65" i="9" s="1"/>
  <c r="O65" i="9"/>
  <c r="P65" i="9"/>
  <c r="U65" i="9" s="1"/>
  <c r="Q65" i="9"/>
  <c r="S65" i="9"/>
  <c r="N66" i="9"/>
  <c r="V66" i="9" s="1"/>
  <c r="O66" i="9"/>
  <c r="P66" i="9"/>
  <c r="Q66" i="9"/>
  <c r="U66" i="9"/>
  <c r="N67" i="9"/>
  <c r="O67" i="9"/>
  <c r="P67" i="9"/>
  <c r="Q67" i="9"/>
  <c r="N68" i="9"/>
  <c r="O68" i="9"/>
  <c r="R68" i="9" s="1"/>
  <c r="P68" i="9"/>
  <c r="Q68" i="9"/>
  <c r="N69" i="9"/>
  <c r="O69" i="9"/>
  <c r="P69" i="9"/>
  <c r="Q69" i="9"/>
  <c r="V69" i="9"/>
  <c r="N70" i="9"/>
  <c r="O70" i="9"/>
  <c r="P70" i="9"/>
  <c r="Q70" i="9"/>
  <c r="T60" i="9" l="1"/>
  <c r="U44" i="9"/>
  <c r="T6" i="9"/>
  <c r="T62" i="9"/>
  <c r="T70" i="9"/>
  <c r="U67" i="9"/>
  <c r="S62" i="9"/>
  <c r="T59" i="9"/>
  <c r="T49" i="9"/>
  <c r="R42" i="9"/>
  <c r="V29" i="9"/>
  <c r="T23" i="9"/>
  <c r="V21" i="9"/>
  <c r="V18" i="9"/>
  <c r="S9" i="9"/>
  <c r="U6" i="9"/>
  <c r="S64" i="9"/>
  <c r="S59" i="9"/>
  <c r="U49" i="9"/>
  <c r="S31" i="9"/>
  <c r="T28" i="9"/>
  <c r="R26" i="9"/>
  <c r="O35" i="9"/>
  <c r="R35" i="9" s="1"/>
  <c r="N35" i="9"/>
  <c r="V35" i="9" s="1"/>
  <c r="T61" i="9"/>
  <c r="T51" i="9"/>
  <c r="R41" i="9"/>
  <c r="U33" i="9"/>
  <c r="V28" i="9"/>
  <c r="P12" i="9"/>
  <c r="R63" i="9"/>
  <c r="U61" i="9"/>
  <c r="S58" i="9"/>
  <c r="U27" i="9"/>
  <c r="S48" i="9"/>
  <c r="T45" i="9"/>
  <c r="T43" i="9"/>
  <c r="Q36" i="9"/>
  <c r="T27" i="9"/>
  <c r="V8" i="9"/>
  <c r="V5" i="9"/>
  <c r="V61" i="9"/>
  <c r="V58" i="9"/>
  <c r="P36" i="9"/>
  <c r="R30" i="9"/>
  <c r="R19" i="9"/>
  <c r="V32" i="9"/>
  <c r="T21" i="9"/>
  <c r="T18" i="9"/>
  <c r="U10" i="9"/>
  <c r="R57" i="9"/>
  <c r="T47" i="9"/>
  <c r="T34" i="9"/>
  <c r="U31" i="9"/>
  <c r="S29" i="9"/>
  <c r="V26" i="9"/>
  <c r="S21" i="9"/>
  <c r="S18" i="9"/>
  <c r="R59" i="9"/>
  <c r="V57" i="9"/>
  <c r="V51" i="9"/>
  <c r="R48" i="9"/>
  <c r="P53" i="9"/>
  <c r="T42" i="9"/>
  <c r="U21" i="9"/>
  <c r="R9" i="9"/>
  <c r="U59" i="9"/>
  <c r="P71" i="9"/>
  <c r="R65" i="9"/>
  <c r="V68" i="9"/>
  <c r="T65" i="9"/>
  <c r="O53" i="9"/>
  <c r="U53" i="9" s="1"/>
  <c r="T50" i="9"/>
  <c r="T48" i="9"/>
  <c r="R46" i="9"/>
  <c r="R34" i="9"/>
  <c r="T31" i="9"/>
  <c r="S25" i="9"/>
  <c r="Q12" i="9"/>
  <c r="T9" i="9"/>
  <c r="R66" i="9"/>
  <c r="Q71" i="9"/>
  <c r="T44" i="9"/>
  <c r="R23" i="9"/>
  <c r="R18" i="9"/>
  <c r="R70" i="9"/>
  <c r="S67" i="9"/>
  <c r="V63" i="9"/>
  <c r="T58" i="9"/>
  <c r="R50" i="9"/>
  <c r="U45" i="9"/>
  <c r="R27" i="9"/>
  <c r="U22" i="9"/>
  <c r="N12" i="9"/>
  <c r="V12" i="9" s="1"/>
  <c r="T17" i="9"/>
  <c r="T5" i="9"/>
  <c r="R67" i="9"/>
  <c r="U62" i="9"/>
  <c r="R60" i="9"/>
  <c r="R58" i="9"/>
  <c r="R52" i="9"/>
  <c r="Q53" i="9"/>
  <c r="T53" i="9" s="1"/>
  <c r="U29" i="9"/>
  <c r="U26" i="9"/>
  <c r="V25" i="9"/>
  <c r="T26" i="9"/>
  <c r="U17" i="9"/>
  <c r="R5" i="9"/>
  <c r="V59" i="9"/>
  <c r="S57" i="9"/>
  <c r="U51" i="9"/>
  <c r="R45" i="9"/>
  <c r="U43" i="9"/>
  <c r="V33" i="9"/>
  <c r="P35" i="9"/>
  <c r="T66" i="9"/>
  <c r="U69" i="9"/>
  <c r="S66" i="9"/>
  <c r="T64" i="9"/>
  <c r="R62" i="9"/>
  <c r="S49" i="9"/>
  <c r="V43" i="9"/>
  <c r="T32" i="9"/>
  <c r="R24" i="9"/>
  <c r="V22" i="9"/>
  <c r="V10" i="9"/>
  <c r="R49" i="9"/>
  <c r="U47" i="9"/>
  <c r="S32" i="9"/>
  <c r="R28" i="9"/>
  <c r="S26" i="9"/>
  <c r="R21" i="9"/>
  <c r="U19" i="9"/>
  <c r="P13" i="9"/>
  <c r="S13" i="9" s="1"/>
  <c r="O12" i="9"/>
  <c r="R32" i="9"/>
  <c r="S30" i="9"/>
  <c r="R13" i="9"/>
  <c r="V6" i="9"/>
  <c r="U12" i="9"/>
  <c r="S12" i="9"/>
  <c r="S36" i="9"/>
  <c r="U18" i="9"/>
  <c r="R17" i="9"/>
  <c r="R10" i="9"/>
  <c r="U7" i="9"/>
  <c r="N53" i="9"/>
  <c r="R47" i="9"/>
  <c r="R43" i="9"/>
  <c r="O71" i="9"/>
  <c r="R29" i="9"/>
  <c r="R25" i="9"/>
  <c r="N71" i="9"/>
  <c r="V71" i="9" s="1"/>
  <c r="V19" i="9"/>
  <c r="R33" i="9"/>
  <c r="V67" i="9"/>
  <c r="V52" i="9"/>
  <c r="V41" i="9"/>
  <c r="O36" i="9"/>
  <c r="U34" i="9"/>
  <c r="V70" i="9"/>
  <c r="U52" i="9"/>
  <c r="V49" i="9"/>
  <c r="V45" i="9"/>
  <c r="U41" i="9"/>
  <c r="Q37" i="9"/>
  <c r="N36" i="9"/>
  <c r="T36" i="9" s="1"/>
  <c r="V31" i="9"/>
  <c r="V27" i="9"/>
  <c r="V23" i="9"/>
  <c r="U8" i="9"/>
  <c r="R7" i="9"/>
  <c r="U70" i="9"/>
  <c r="P37" i="9"/>
  <c r="Q11" i="9"/>
  <c r="V64" i="9"/>
  <c r="V60" i="9"/>
  <c r="O37" i="9"/>
  <c r="V20" i="9"/>
  <c r="P11" i="9"/>
  <c r="V9" i="9"/>
  <c r="U5" i="9"/>
  <c r="R61" i="9"/>
  <c r="T67" i="9"/>
  <c r="S70" i="9"/>
  <c r="U64" i="9"/>
  <c r="U60" i="9"/>
  <c r="V42" i="9"/>
  <c r="N37" i="9"/>
  <c r="V37" i="9" s="1"/>
  <c r="U20" i="9"/>
  <c r="U13" i="9"/>
  <c r="O11" i="9"/>
  <c r="U9" i="9"/>
  <c r="U50" i="9"/>
  <c r="U46" i="9"/>
  <c r="U42" i="9"/>
  <c r="U32" i="9"/>
  <c r="U28" i="9"/>
  <c r="U24" i="9"/>
  <c r="N11" i="9"/>
  <c r="U68" i="9"/>
  <c r="T68" i="9"/>
  <c r="S20" i="9"/>
  <c r="S46" i="9"/>
  <c r="Q35" i="9"/>
  <c r="S24" i="9"/>
  <c r="R20" i="9"/>
  <c r="Q13" i="9"/>
  <c r="T13" i="9" s="1"/>
  <c r="V53" i="9" l="1"/>
  <c r="S53" i="9"/>
  <c r="U35" i="9"/>
  <c r="T35" i="9"/>
  <c r="S35" i="9"/>
  <c r="R12" i="9"/>
  <c r="T12" i="9"/>
  <c r="S37" i="9"/>
  <c r="R53" i="9"/>
  <c r="Q73" i="9"/>
  <c r="T11" i="9"/>
  <c r="V36" i="9"/>
  <c r="V11" i="9"/>
  <c r="N73" i="9"/>
  <c r="R71" i="9"/>
  <c r="U71" i="9"/>
  <c r="R36" i="9"/>
  <c r="U36" i="9"/>
  <c r="O73" i="9"/>
  <c r="R11" i="9"/>
  <c r="U11" i="9"/>
  <c r="S71" i="9"/>
  <c r="P73" i="9"/>
  <c r="S11" i="9"/>
  <c r="T71" i="9"/>
  <c r="U37" i="9"/>
  <c r="R37" i="9"/>
  <c r="T37" i="9"/>
  <c r="V73" i="9" l="1"/>
  <c r="S73" i="9"/>
  <c r="U73" i="9"/>
  <c r="R73" i="9"/>
  <c r="T73" i="9"/>
</calcChain>
</file>

<file path=xl/sharedStrings.xml><?xml version="1.0" encoding="utf-8"?>
<sst xmlns="http://schemas.openxmlformats.org/spreadsheetml/2006/main" count="28303" uniqueCount="6643">
  <si>
    <t>Name of Tomb Owner</t>
  </si>
  <si>
    <t>Year of Birth and Death</t>
  </si>
  <si>
    <t>Source</t>
  </si>
  <si>
    <t>1042-1115(74)</t>
  </si>
  <si>
    <t>Unknown</t>
  </si>
  <si>
    <t>1039-1111(73)</t>
  </si>
  <si>
    <t>1043-1110(68)</t>
  </si>
  <si>
    <t>1069-1113(45)</t>
  </si>
  <si>
    <t>1035-1087(53)</t>
  </si>
  <si>
    <t>1015-1058(44)</t>
  </si>
  <si>
    <t>988-1045(58)</t>
  </si>
  <si>
    <t>882-942(61)</t>
  </si>
  <si>
    <t>927-997(71)</t>
  </si>
  <si>
    <t>992-1053(62)</t>
  </si>
  <si>
    <t>997-1074(78)</t>
  </si>
  <si>
    <t>1045-1072(28)</t>
  </si>
  <si>
    <t>1010-1071(62)</t>
  </si>
  <si>
    <t>1018-1068(51)</t>
  </si>
  <si>
    <t>1006-1065(60)</t>
  </si>
  <si>
    <t>1012-1026(15)</t>
  </si>
  <si>
    <t>1016-1070(55)</t>
  </si>
  <si>
    <t>?-970(7?)</t>
  </si>
  <si>
    <t>?-?</t>
  </si>
  <si>
    <t>?-1040</t>
  </si>
  <si>
    <t>975-1028(54)</t>
  </si>
  <si>
    <t>1039-1069(31)</t>
  </si>
  <si>
    <t>1031-1077(47)</t>
  </si>
  <si>
    <t>1034-1108(75)</t>
  </si>
  <si>
    <t>?-?(52)</t>
  </si>
  <si>
    <t>1081-1115(35)</t>
  </si>
  <si>
    <t>1011-1052(42)</t>
  </si>
  <si>
    <t>?-1104</t>
  </si>
  <si>
    <t>982-1029(48)</t>
  </si>
  <si>
    <t>1031-1096(66)</t>
  </si>
  <si>
    <t>950-1008(59)</t>
  </si>
  <si>
    <t>?-1019</t>
  </si>
  <si>
    <t>?-1039</t>
  </si>
  <si>
    <t>944-1008(65)</t>
  </si>
  <si>
    <t>1044-1096(53)</t>
  </si>
  <si>
    <t>1037-1098(62)</t>
  </si>
  <si>
    <t>?-1046</t>
  </si>
  <si>
    <t>949-1000(52)</t>
  </si>
  <si>
    <t>1029-1102(74)</t>
  </si>
  <si>
    <t>?-1089</t>
  </si>
  <si>
    <t>953-1005(53)</t>
  </si>
  <si>
    <t>?-1082</t>
  </si>
  <si>
    <t>1031-1075(45)</t>
  </si>
  <si>
    <t>1045-1096(52)</t>
  </si>
  <si>
    <t>914-974(61)</t>
  </si>
  <si>
    <t>?-?(58)</t>
  </si>
  <si>
    <t>952-1022(71)</t>
  </si>
  <si>
    <t>868-943(76)</t>
  </si>
  <si>
    <t>1049-1098(50)</t>
  </si>
  <si>
    <t>?-1087</t>
  </si>
  <si>
    <t>?</t>
  </si>
  <si>
    <t>896-950(55)</t>
  </si>
  <si>
    <t>888-949(62)</t>
  </si>
  <si>
    <t>1046-1091(46)</t>
  </si>
  <si>
    <t>998-1038.5.28(41)</t>
  </si>
  <si>
    <t>1033-1048(16)</t>
  </si>
  <si>
    <t>1032-1073(42)</t>
  </si>
  <si>
    <t>1034-1090(57)</t>
  </si>
  <si>
    <t>1008-1082(75)</t>
  </si>
  <si>
    <t>952-1021(70)</t>
  </si>
  <si>
    <t>Record No</t>
  </si>
  <si>
    <t>Plunder</t>
  </si>
  <si>
    <t>1069-1121(53)</t>
  </si>
  <si>
    <t>N</t>
  </si>
  <si>
    <t>Y</t>
  </si>
  <si>
    <t>1140-1190(51)</t>
  </si>
  <si>
    <t>1101-1170(70)</t>
  </si>
  <si>
    <t>1147-1233(87)</t>
  </si>
  <si>
    <t>1115-1175(61)</t>
  </si>
  <si>
    <t>1094-1177(84)</t>
  </si>
  <si>
    <t>1118-1181(64)</t>
  </si>
  <si>
    <t>1094-1161(68)</t>
  </si>
  <si>
    <t>1095-1190(96)</t>
  </si>
  <si>
    <t>1073-1127(55)</t>
  </si>
  <si>
    <t>1090-1150(61)</t>
  </si>
  <si>
    <t>1120-1169(50)</t>
  </si>
  <si>
    <t>1083-1139(57)</t>
  </si>
  <si>
    <t>1062-1126.10.14(65)</t>
  </si>
  <si>
    <t>1157-1209(53)</t>
  </si>
  <si>
    <t>1130-1203(74)</t>
  </si>
  <si>
    <t>1079-1120</t>
  </si>
  <si>
    <t>?-1062</t>
  </si>
  <si>
    <t>994-1009</t>
  </si>
  <si>
    <t>1003-1033(31)</t>
  </si>
  <si>
    <t>1028-1034</t>
  </si>
  <si>
    <t>?-966</t>
  </si>
  <si>
    <t>1004-1082(79)</t>
  </si>
  <si>
    <t>1022-1091(69)</t>
  </si>
  <si>
    <t>?-1047</t>
  </si>
  <si>
    <t>?-1064</t>
  </si>
  <si>
    <t>941-983(43)</t>
  </si>
  <si>
    <t>?-986</t>
  </si>
  <si>
    <t>959-1037(79)</t>
  </si>
  <si>
    <t>1035-1086.1.7(52)</t>
  </si>
  <si>
    <t>972-1037.10.10(66)</t>
  </si>
  <si>
    <t>1041-1090.7.27(50)</t>
  </si>
  <si>
    <t>1014-1074.6.24(60)</t>
  </si>
  <si>
    <t>1042-1110.1.10(69)</t>
  </si>
  <si>
    <t>1036-1091.7.31(56)</t>
  </si>
  <si>
    <t>997-1053.4.27(57)</t>
  </si>
  <si>
    <t>1040-1111(72)</t>
  </si>
  <si>
    <t>1051-1116(66)</t>
  </si>
  <si>
    <t>1000-1080(81)</t>
  </si>
  <si>
    <t>1004-1076(73)</t>
  </si>
  <si>
    <t>1025-1085(61)</t>
  </si>
  <si>
    <t>1019-1083(65)</t>
  </si>
  <si>
    <t>992-1054(63)</t>
  </si>
  <si>
    <t>983-1037(55)</t>
  </si>
  <si>
    <t>1042-1091(50)</t>
  </si>
  <si>
    <t>?-980</t>
  </si>
  <si>
    <t>918-961(44)</t>
  </si>
  <si>
    <t>1017-1089(73)</t>
  </si>
  <si>
    <t>1047-1113(67)</t>
  </si>
  <si>
    <t>1049-1100/1101(52)</t>
  </si>
  <si>
    <t>1065-1094(30)</t>
  </si>
  <si>
    <t>1072-1105(34)</t>
  </si>
  <si>
    <t>1023-1104(82)</t>
  </si>
  <si>
    <t>1058-1109(52)</t>
  </si>
  <si>
    <t>1039-1057(19)</t>
  </si>
  <si>
    <t>1022-1107(86)</t>
  </si>
  <si>
    <t>1042-1108</t>
  </si>
  <si>
    <t>942-1034 (83)</t>
  </si>
  <si>
    <t>968-1023(61)</t>
  </si>
  <si>
    <t>1007-1076(70)</t>
  </si>
  <si>
    <t>999-1072(74)</t>
  </si>
  <si>
    <t>1001-1086(86)</t>
  </si>
  <si>
    <t>1033-1077(45)</t>
  </si>
  <si>
    <t>999-1067(69)</t>
  </si>
  <si>
    <t>1028-1075(48)</t>
  </si>
  <si>
    <t>1031-1089(59)</t>
  </si>
  <si>
    <t>980-1030(51)</t>
  </si>
  <si>
    <t>985-1031(47)</t>
  </si>
  <si>
    <t>1059-1114</t>
  </si>
  <si>
    <t>1021-1089(68)</t>
  </si>
  <si>
    <t>1035-1103(69)</t>
  </si>
  <si>
    <t>1014-1037(24)</t>
  </si>
  <si>
    <t>980-1063(84)</t>
  </si>
  <si>
    <t>1061-1103(43)</t>
  </si>
  <si>
    <t>?-1110</t>
  </si>
  <si>
    <t>997-1059(63)</t>
  </si>
  <si>
    <t>?-1040.8.23</t>
  </si>
  <si>
    <t>988-1053(66)</t>
  </si>
  <si>
    <t>1029-1094</t>
  </si>
  <si>
    <t>1055-1105(51)</t>
  </si>
  <si>
    <t>989-1045(57)</t>
  </si>
  <si>
    <t>?-1079</t>
  </si>
  <si>
    <t>?-1077</t>
  </si>
  <si>
    <t>953-1027(75)</t>
  </si>
  <si>
    <t>1031-1086</t>
  </si>
  <si>
    <t>1002-1071(70)</t>
  </si>
  <si>
    <t>?-1084(?)</t>
  </si>
  <si>
    <t>1079-1114(36)</t>
  </si>
  <si>
    <t>?-1056</t>
  </si>
  <si>
    <t>?-1091</t>
  </si>
  <si>
    <t>1073-1102(30)</t>
  </si>
  <si>
    <t>1014-1057(44)</t>
  </si>
  <si>
    <t>984-1062(79)</t>
  </si>
  <si>
    <t>?-1066</t>
  </si>
  <si>
    <t>1026-1087(62)</t>
  </si>
  <si>
    <t>?-1109</t>
  </si>
  <si>
    <t>?-?(66)</t>
  </si>
  <si>
    <t>1022-1114(93)</t>
  </si>
  <si>
    <t>1029-1095(67)</t>
  </si>
  <si>
    <t>996-1063</t>
  </si>
  <si>
    <t>1079-1124.5.26(46)</t>
  </si>
  <si>
    <t>?-1100</t>
  </si>
  <si>
    <t>1098-1124(27)</t>
  </si>
  <si>
    <t>1037-1067(31)</t>
  </si>
  <si>
    <t>1044-1072(29)</t>
  </si>
  <si>
    <t>1071-1071(1)</t>
  </si>
  <si>
    <t>1072-1073(2)</t>
  </si>
  <si>
    <t>1082-1083(2)</t>
  </si>
  <si>
    <t>1101-1102(2)</t>
  </si>
  <si>
    <t>1074-1085(12)</t>
  </si>
  <si>
    <t>1086-1107(22)</t>
  </si>
  <si>
    <t>1038-1062(25)</t>
  </si>
  <si>
    <t>1013-1075(63)</t>
  </si>
  <si>
    <t>981-1050(70)</t>
  </si>
  <si>
    <t>1044-1114(71)</t>
  </si>
  <si>
    <t>1029-1056(28)</t>
  </si>
  <si>
    <t>1006-1066(61)</t>
  </si>
  <si>
    <t>1010-1105(96)</t>
  </si>
  <si>
    <t>?-1121</t>
  </si>
  <si>
    <t>902-960(59)</t>
  </si>
  <si>
    <t>1054-1113(60)</t>
  </si>
  <si>
    <t>984-1066(83)</t>
  </si>
  <si>
    <t>1073-1077(5)</t>
  </si>
  <si>
    <t>1050-1096(47)</t>
  </si>
  <si>
    <t>989-1043(55)</t>
  </si>
  <si>
    <t>1047-1115(69)</t>
  </si>
  <si>
    <t>1055-1100(46)</t>
  </si>
  <si>
    <t>1011-1068(58)</t>
  </si>
  <si>
    <t>1020-1095(76)</t>
  </si>
  <si>
    <t>902-979(78)</t>
  </si>
  <si>
    <t>1034-1094(61)</t>
  </si>
  <si>
    <t>1066-1088(23)</t>
  </si>
  <si>
    <t>1051-1113(62)</t>
  </si>
  <si>
    <t>940-1002(63)</t>
  </si>
  <si>
    <t>1164-1120.07.12(57)</t>
  </si>
  <si>
    <t>1154-1122(59)</t>
  </si>
  <si>
    <t>1015-1087(73)</t>
  </si>
  <si>
    <t>1064-1123.01.13(59)</t>
  </si>
  <si>
    <t>1050-1098(49)</t>
  </si>
  <si>
    <t>1051-1089(39)</t>
  </si>
  <si>
    <t>1027-1079(53)</t>
  </si>
  <si>
    <t>1015-1088.11.9(74)</t>
  </si>
  <si>
    <t>1024-1052(29)</t>
  </si>
  <si>
    <t>1005-1060(56)</t>
  </si>
  <si>
    <t>1134-1161(28)</t>
  </si>
  <si>
    <t>1147-1226</t>
  </si>
  <si>
    <t>1170-1197/1230-1257(28)</t>
  </si>
  <si>
    <t>1195.12.4-1260.4.17(66)</t>
  </si>
  <si>
    <t>?-1261</t>
  </si>
  <si>
    <t>1131-1247</t>
  </si>
  <si>
    <t>1086-1159(74)</t>
  </si>
  <si>
    <t>1160-1204.7.27(45)</t>
  </si>
  <si>
    <t>?-?(59)</t>
  </si>
  <si>
    <t>1188-1250</t>
  </si>
  <si>
    <t>1202.1.30-1262.12.11(62)</t>
  </si>
  <si>
    <t>1184-1253</t>
  </si>
  <si>
    <t>1240-1274</t>
  </si>
  <si>
    <t>1064-1131.1.2(68)</t>
  </si>
  <si>
    <t>?-1158</t>
  </si>
  <si>
    <t>1124-1192</t>
  </si>
  <si>
    <t>1209-1243</t>
  </si>
  <si>
    <t>1112-1170(59)</t>
  </si>
  <si>
    <t>1244-1276(33)</t>
  </si>
  <si>
    <t>1171-1217(47)</t>
  </si>
  <si>
    <t>1148-1212(65)</t>
  </si>
  <si>
    <t>1175-1246(72)</t>
  </si>
  <si>
    <t>1120-1200</t>
  </si>
  <si>
    <t>1119-1174</t>
  </si>
  <si>
    <t>1093-1168</t>
  </si>
  <si>
    <t>1192-1220(39)</t>
  </si>
  <si>
    <t>1201-1270</t>
  </si>
  <si>
    <t>1180-1235</t>
  </si>
  <si>
    <t>1216-1258(43)</t>
  </si>
  <si>
    <t>1216-1267(52)</t>
  </si>
  <si>
    <t>1113-1174(62)</t>
  </si>
  <si>
    <t>1078-1132(55)</t>
  </si>
  <si>
    <t>1074-1150(77)</t>
  </si>
  <si>
    <t>1110-1167(58)</t>
  </si>
  <si>
    <t>1092-1145(54)</t>
  </si>
  <si>
    <t>1137-1203(67)</t>
  </si>
  <si>
    <t>1129-1204(76)</t>
  </si>
  <si>
    <t>1187-1256(70)</t>
  </si>
  <si>
    <t>1142-1207(66)</t>
  </si>
  <si>
    <t>1175-1215</t>
  </si>
  <si>
    <t>1175-1241(67)</t>
  </si>
  <si>
    <t>1202-1271</t>
  </si>
  <si>
    <t>1170-1231(62)</t>
  </si>
  <si>
    <t>1178-1223</t>
  </si>
  <si>
    <t>1200-1271</t>
  </si>
  <si>
    <t>1180-1218(39)</t>
  </si>
  <si>
    <t>1217-1275(59)</t>
  </si>
  <si>
    <t>1087-1156(70)</t>
  </si>
  <si>
    <t>1125-1173(49)</t>
  </si>
  <si>
    <t>1080-1150.12.10(71)</t>
  </si>
  <si>
    <t>1165-1226(62)</t>
  </si>
  <si>
    <t>1164-1199(36)</t>
  </si>
  <si>
    <t>1137-1201(65)</t>
  </si>
  <si>
    <t>?-?(78)</t>
  </si>
  <si>
    <t>1156-1209(54)</t>
  </si>
  <si>
    <t>?-1150</t>
  </si>
  <si>
    <t>1125-1172(48)</t>
  </si>
  <si>
    <t>?-?(61)</t>
  </si>
  <si>
    <t>?-1249.8.5</t>
  </si>
  <si>
    <t>1171-1222(52)</t>
  </si>
  <si>
    <t>1199-1243(45)</t>
  </si>
  <si>
    <t>?-?(70)</t>
  </si>
  <si>
    <t>1132-1182(51)</t>
  </si>
  <si>
    <t>1202-1272(71)</t>
  </si>
  <si>
    <t>1147-1200(54)</t>
  </si>
  <si>
    <t>1106-1189(84)</t>
  </si>
  <si>
    <t>1117-1175(59)</t>
  </si>
  <si>
    <t>1127-1189(63)</t>
  </si>
  <si>
    <t>1190-1249(60)</t>
  </si>
  <si>
    <t>1189-1243(55)</t>
  </si>
  <si>
    <t>1099-1151(53)</t>
  </si>
  <si>
    <t>1198.2.12-1251.8.7(55)</t>
  </si>
  <si>
    <t>1133-1192(60)</t>
  </si>
  <si>
    <t>1134-1195(62)</t>
  </si>
  <si>
    <t>1173-1241(69)</t>
  </si>
  <si>
    <t>1214-1244(31)</t>
  </si>
  <si>
    <t>Burial or Death Year</t>
  </si>
  <si>
    <t>Epitaph</t>
  </si>
  <si>
    <t>Stele</t>
  </si>
  <si>
    <t>970-993.7.19(24)</t>
  </si>
  <si>
    <t>N/A</t>
  </si>
  <si>
    <t>910-923(14)</t>
  </si>
  <si>
    <t>?-1015</t>
  </si>
  <si>
    <t>1076-1145(70)</t>
  </si>
  <si>
    <t>1078-1130(53)</t>
  </si>
  <si>
    <t>?-1149</t>
  </si>
  <si>
    <t>?-1184</t>
  </si>
  <si>
    <t>?-1140</t>
  </si>
  <si>
    <t>?-1127</t>
  </si>
  <si>
    <t>?-1226</t>
  </si>
  <si>
    <t>1104-1189</t>
  </si>
  <si>
    <t>?-1199</t>
  </si>
  <si>
    <t>?-1132(?)</t>
  </si>
  <si>
    <t>1128-1182(55)</t>
  </si>
  <si>
    <t>?-1148</t>
  </si>
  <si>
    <t>?-1154</t>
  </si>
  <si>
    <t>?-1223.1.1</t>
  </si>
  <si>
    <t>999-1062</t>
  </si>
  <si>
    <t>1001-1068(68)</t>
  </si>
  <si>
    <t>1049-1092(44)</t>
  </si>
  <si>
    <t>892-974(83)</t>
  </si>
  <si>
    <t>?-?(79)</t>
  </si>
  <si>
    <t>1024-1085(62)</t>
  </si>
  <si>
    <t>997-1058(62)</t>
  </si>
  <si>
    <t>948-1012(65)</t>
  </si>
  <si>
    <t>995-1060</t>
  </si>
  <si>
    <t>940-1012(73)</t>
  </si>
  <si>
    <t>?-1123</t>
  </si>
  <si>
    <t>?-1102</t>
  </si>
  <si>
    <t>?-1059?</t>
  </si>
  <si>
    <t>?-1125</t>
  </si>
  <si>
    <t>?-1117</t>
  </si>
  <si>
    <t>?-1113(?)</t>
  </si>
  <si>
    <t>?-1103</t>
  </si>
  <si>
    <t>?-1120</t>
  </si>
  <si>
    <t>74</t>
  </si>
  <si>
    <t>1013-1062(50)</t>
  </si>
  <si>
    <t>1094-1123(30)</t>
  </si>
  <si>
    <t>1029-1085(57)</t>
  </si>
  <si>
    <t>995-1055(61)</t>
  </si>
  <si>
    <t>?-1072</t>
  </si>
  <si>
    <t>1087</t>
  </si>
  <si>
    <t>?-?(60)</t>
  </si>
  <si>
    <t>?-1111</t>
  </si>
  <si>
    <t>?-1065</t>
  </si>
  <si>
    <t>1040-1093</t>
  </si>
  <si>
    <t>947-984(38)</t>
  </si>
  <si>
    <t>?-1094</t>
  </si>
  <si>
    <t>?-1067</t>
  </si>
  <si>
    <t>996-1069(74)</t>
  </si>
  <si>
    <t>?-1098</t>
  </si>
  <si>
    <t>1051-1104(54)</t>
  </si>
  <si>
    <t>1078-1120(43)</t>
  </si>
  <si>
    <t>?-1024</t>
  </si>
  <si>
    <t>1049-1101(53)</t>
  </si>
  <si>
    <t>953-973(21)</t>
  </si>
  <si>
    <t>?-?(39)</t>
  </si>
  <si>
    <t>?-?(71)</t>
  </si>
  <si>
    <t>1103-1167</t>
  </si>
  <si>
    <t>1190-1237(48)</t>
  </si>
  <si>
    <t>?-1159.5.27</t>
  </si>
  <si>
    <t>1117-1165(49)</t>
  </si>
  <si>
    <t>1208.11.22-1261.5.10(54)</t>
  </si>
  <si>
    <t>1144-1197(54)</t>
  </si>
  <si>
    <t>1125-1196(72)</t>
  </si>
  <si>
    <t>1141-1207(67)</t>
  </si>
  <si>
    <t>?-1172</t>
  </si>
  <si>
    <t>?-?(55)</t>
  </si>
  <si>
    <t>?-1162</t>
  </si>
  <si>
    <t>1092-1169</t>
  </si>
  <si>
    <t>1101-1178(78)</t>
  </si>
  <si>
    <t>1227-1274(47)</t>
  </si>
  <si>
    <t>1059-1128</t>
  </si>
  <si>
    <t>1126-1189</t>
  </si>
  <si>
    <t>1178-1237</t>
  </si>
  <si>
    <t>1132-1169(38)</t>
  </si>
  <si>
    <t>1128-1193(65)</t>
  </si>
  <si>
    <t>1175-1216(42)</t>
  </si>
  <si>
    <t>1186-1211(26)</t>
  </si>
  <si>
    <t>1141-1219(79)</t>
  </si>
  <si>
    <t>1148-1221(74)</t>
  </si>
  <si>
    <t>?-1264</t>
  </si>
  <si>
    <t>1204-1223(20)</t>
  </si>
  <si>
    <t>?-1272.11.20</t>
  </si>
  <si>
    <t>1104-1189(86)</t>
  </si>
  <si>
    <t>1188.03.21-1255.02.22(68)</t>
  </si>
  <si>
    <t>1110-1183.4.30(74)</t>
  </si>
  <si>
    <t>?-1237</t>
  </si>
  <si>
    <t>1119-1185(67)</t>
  </si>
  <si>
    <t>?-1252</t>
  </si>
  <si>
    <t>1124-1187(64)</t>
  </si>
  <si>
    <t>?-1210.2.7</t>
  </si>
  <si>
    <t>1077-1135</t>
  </si>
  <si>
    <t>1108-1153</t>
  </si>
  <si>
    <t>1150-1205(56)</t>
  </si>
  <si>
    <t>Location</t>
  </si>
  <si>
    <t>991-1049(59)</t>
  </si>
  <si>
    <t>976-1001(26)</t>
    <phoneticPr fontId="2" type="noConversion"/>
  </si>
  <si>
    <t>?-1033</t>
  </si>
  <si>
    <t>971-1059(89)</t>
  </si>
  <si>
    <t>1231-1273(43)</t>
  </si>
  <si>
    <t>1192-1252(61)</t>
  </si>
  <si>
    <t>N/A</t>
    <phoneticPr fontId="1" type="noConversion"/>
  </si>
  <si>
    <t>1071-1129(59)</t>
  </si>
  <si>
    <t>?-1075</t>
  </si>
  <si>
    <t>940-999(60)</t>
  </si>
  <si>
    <t>?-923</t>
  </si>
  <si>
    <t>964-1013(50)</t>
  </si>
  <si>
    <t>?-?(48)</t>
  </si>
  <si>
    <t>976-1039(64)</t>
  </si>
  <si>
    <t>?-?(51)</t>
    <phoneticPr fontId="2" type="noConversion"/>
  </si>
  <si>
    <t>1074-1117(44)</t>
  </si>
  <si>
    <t>990-1032(43)</t>
  </si>
  <si>
    <t>Heilongjiang</t>
  </si>
  <si>
    <t>Jilin</t>
  </si>
  <si>
    <t>Liaoning</t>
  </si>
  <si>
    <t>Neimenggu</t>
  </si>
  <si>
    <t>Hebei</t>
  </si>
  <si>
    <t>Shanxi</t>
  </si>
  <si>
    <t>sum</t>
  </si>
  <si>
    <t>Liao</t>
    <phoneticPr fontId="1" type="noConversion"/>
  </si>
  <si>
    <t>Quantity of Tomb Discovered</t>
    <phoneticPr fontId="1" type="noConversion"/>
  </si>
  <si>
    <t>LN</t>
    <phoneticPr fontId="1" type="noConversion"/>
  </si>
  <si>
    <t>Sum</t>
    <phoneticPr fontId="1" type="noConversion"/>
  </si>
  <si>
    <t>LS</t>
    <phoneticPr fontId="1" type="noConversion"/>
  </si>
  <si>
    <t>Total (T)</t>
    <phoneticPr fontId="1" type="noConversion"/>
  </si>
  <si>
    <t>Dated (D)</t>
    <phoneticPr fontId="1" type="noConversion"/>
  </si>
  <si>
    <t>Dated_E (E)</t>
    <phoneticPr fontId="1" type="noConversion"/>
  </si>
  <si>
    <t>D/T ratio</t>
    <phoneticPr fontId="1" type="noConversion"/>
  </si>
  <si>
    <t>E/D ratio</t>
    <phoneticPr fontId="1" type="noConversion"/>
  </si>
  <si>
    <t>Northern Song</t>
    <phoneticPr fontId="1" type="noConversion"/>
  </si>
  <si>
    <t>Shandong</t>
  </si>
  <si>
    <t>Henan</t>
  </si>
  <si>
    <t>Shaanxi</t>
  </si>
  <si>
    <t>Gansu</t>
  </si>
  <si>
    <t>Ningxia</t>
  </si>
  <si>
    <t>Jiangsu</t>
  </si>
  <si>
    <t>Zhejiang</t>
  </si>
  <si>
    <t>Anhui</t>
  </si>
  <si>
    <t>Hubei</t>
  </si>
  <si>
    <t>Hunan</t>
  </si>
  <si>
    <t>Fujian</t>
  </si>
  <si>
    <t>Jiangxi</t>
  </si>
  <si>
    <t>Sichuan</t>
  </si>
  <si>
    <t>Guangdong</t>
  </si>
  <si>
    <t>Guangxi</t>
  </si>
  <si>
    <t>Hainan</t>
  </si>
  <si>
    <t>NN</t>
    <phoneticPr fontId="1" type="noConversion"/>
  </si>
  <si>
    <t>NS</t>
    <phoneticPr fontId="1" type="noConversion"/>
  </si>
  <si>
    <t>Jin</t>
    <phoneticPr fontId="1" type="noConversion"/>
  </si>
  <si>
    <t>Record No</t>
    <phoneticPr fontId="1" type="noConversion"/>
  </si>
  <si>
    <t>N</t>
    <phoneticPr fontId="1" type="noConversion"/>
  </si>
  <si>
    <t>Y</t>
    <phoneticPr fontId="1" type="noConversion"/>
  </si>
  <si>
    <t>Province</t>
    <phoneticPr fontId="1" type="noConversion"/>
  </si>
  <si>
    <t>Southern Song</t>
    <phoneticPr fontId="1" type="noConversion"/>
  </si>
  <si>
    <t>Guizhou</t>
    <phoneticPr fontId="1" type="noConversion"/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</si>
  <si>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</si>
  <si>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安徽</t>
    </r>
  </si>
  <si>
    <r>
      <rPr>
        <sz val="12"/>
        <color theme="1"/>
        <rFont val="新細明體"/>
        <family val="2"/>
        <charset val="136"/>
      </rPr>
      <t>包繶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、崔氏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南</t>
    </r>
    <r>
      <rPr>
        <sz val="12"/>
        <color theme="1"/>
        <rFont val="Calibri"/>
        <family val="2"/>
      </rPr>
      <t>)</t>
    </r>
  </si>
  <si>
    <r>
      <t>1033-1053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1033-1094(62)</t>
    </r>
  </si>
  <si>
    <r>
      <rPr>
        <sz val="12"/>
        <color theme="1"/>
        <rFont val="新細明體"/>
        <family val="2"/>
        <charset val="136"/>
      </rPr>
      <t>安徽省博物館，〈合肥東郊大興集北宋包拯家族墓群發掘報告〉，收入《文物資料叢刊》，第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期。北京：文物出版社，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154-178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</si>
  <si>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</si>
  <si>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包綬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、文氏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</si>
  <si>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t>1057-1105(</t>
    </r>
    <r>
      <rPr>
        <sz val="12"/>
        <color theme="1"/>
        <rFont val="新細明體"/>
        <family val="2"/>
        <charset val="136"/>
      </rPr>
      <t>包綬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?-1102(</t>
    </r>
    <r>
      <rPr>
        <sz val="12"/>
        <color theme="1"/>
        <rFont val="新細明體"/>
        <family val="2"/>
        <charset val="136"/>
      </rPr>
      <t>文氏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</si>
  <si>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</si>
  <si>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包永年</t>
    </r>
  </si>
  <si>
    <r>
      <rPr>
        <sz val="12"/>
        <color theme="1"/>
        <rFont val="新細明體"/>
        <family val="2"/>
        <charset val="136"/>
      </rPr>
      <t>安徽省望江縣城護城窯</t>
    </r>
  </si>
  <si>
    <r>
      <rPr>
        <sz val="12"/>
        <color theme="1"/>
        <rFont val="新細明體"/>
        <family val="2"/>
        <charset val="136"/>
      </rPr>
      <t>程霽紅，〈安徽望江發現一座北宋墓〉，《考古》，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141-143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宋康年，〈安徽望江發現的瓷簫〉，《南方文物》，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</si>
  <si>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安徽省宿松縣隘口公社洛士生產隊</t>
    </r>
  </si>
  <si>
    <r>
      <rPr>
        <sz val="12"/>
        <color theme="1"/>
        <rFont val="新細明體"/>
        <family val="2"/>
        <charset val="136"/>
      </rPr>
      <t>吳正臣</t>
    </r>
  </si>
  <si>
    <r>
      <rPr>
        <sz val="12"/>
        <color theme="1"/>
        <rFont val="新細明體"/>
        <family val="2"/>
        <charset val="136"/>
      </rPr>
      <t>宿松縣文化館，〈宿松縣宋墓出土一批文物〉，《文物》，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</si>
  <si>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安徽省全椒下集鄉西石村（梅花壠古墓群範圍內）</t>
    </r>
  </si>
  <si>
    <r>
      <rPr>
        <sz val="12"/>
        <color theme="1"/>
        <rFont val="新細明體"/>
        <family val="2"/>
        <charset val="136"/>
      </rPr>
      <t>張之紇</t>
    </r>
  </si>
  <si>
    <r>
      <rPr>
        <sz val="12"/>
        <color theme="1"/>
        <rFont val="新細明體"/>
        <family val="2"/>
        <charset val="136"/>
      </rPr>
      <t>滁縣地區行署文化局、全椒縣文化局，〈安徽全椒西石北宋墓〉，《文物》，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66-71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</si>
  <si>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安徽省無為虹橋鄉</t>
    </r>
  </si>
  <si>
    <r>
      <rPr>
        <sz val="12"/>
        <color theme="1"/>
        <rFont val="新細明體"/>
        <family val="2"/>
        <charset val="136"/>
      </rPr>
      <t>胡士宗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、曹氏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</si>
  <si>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t>1037-1106(70)(</t>
    </r>
    <r>
      <rPr>
        <sz val="12"/>
        <color theme="1"/>
        <rFont val="新細明體"/>
        <family val="2"/>
        <charset val="136"/>
      </rPr>
      <t>胡士宗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1034-1106(73)(</t>
    </r>
    <r>
      <rPr>
        <sz val="12"/>
        <color theme="1"/>
        <rFont val="新細明體"/>
        <family val="2"/>
        <charset val="136"/>
      </rPr>
      <t>曹氏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</si>
  <si>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巢湖地區文物管理所，〈安徽省無為縣發現宋代石室墓〉，《文物》，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張宏明，〈安徽無為縣宋代胡士宗墓誌考釋〉，《東南文化》，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年合刊期，頁</t>
    </r>
    <r>
      <rPr>
        <sz val="12"/>
        <color theme="1"/>
        <rFont val="Calibri"/>
        <family val="2"/>
      </rPr>
      <t>149-152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</si>
  <si>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安徽省合肥城南鄉五里衝村莊中部</t>
    </r>
  </si>
  <si>
    <r>
      <rPr>
        <sz val="12"/>
        <color theme="1"/>
        <rFont val="新細明體"/>
        <family val="2"/>
        <charset val="136"/>
      </rPr>
      <t>馬紹庭、呂氏</t>
    </r>
  </si>
  <si>
    <r>
      <t>?-1106(</t>
    </r>
    <r>
      <rPr>
        <sz val="12"/>
        <color theme="1"/>
        <rFont val="新細明體"/>
        <family val="2"/>
        <charset val="136"/>
      </rPr>
      <t>馬紹庭</t>
    </r>
    <r>
      <rPr>
        <sz val="12"/>
        <color theme="1"/>
        <rFont val="Calibri"/>
        <family val="2"/>
      </rPr>
      <t>) ?-1106(</t>
    </r>
    <r>
      <rPr>
        <sz val="12"/>
        <color theme="1"/>
        <rFont val="新細明體"/>
        <family val="2"/>
        <charset val="136"/>
      </rPr>
      <t>呂氏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</si>
  <si>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合肥市文物管理處，〈合肥北宋馬紹庭夫妻合葬墓〉，《文物》，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26-38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胡東波，〈合肥出土宋墨考〉，《文物》，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</si>
  <si>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安徽省黃山新年鄉三保村</t>
    </r>
  </si>
  <si>
    <r>
      <rPr>
        <sz val="12"/>
        <color theme="1"/>
        <rFont val="新細明體"/>
        <family val="2"/>
        <charset val="136"/>
      </rPr>
      <t>沈格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、包氏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</si>
  <si>
    <r>
      <t>1055-1119(65)(</t>
    </r>
    <r>
      <rPr>
        <sz val="12"/>
        <color theme="1"/>
        <rFont val="新細明體"/>
        <family val="2"/>
        <charset val="136"/>
      </rPr>
      <t>包氏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</si>
  <si>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程先通，〈安徽黃山發現宋墓〉，《考古》，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89-91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</si>
  <si>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安徽省青陽縣新河鎮光榮村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</si>
  <si>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滕公</t>
    </r>
  </si>
  <si>
    <r>
      <rPr>
        <sz val="12"/>
        <color theme="1"/>
        <rFont val="新細明體"/>
        <family val="2"/>
        <charset val="136"/>
      </rPr>
      <t>青陽縣文物管理所，〈安徽青陽金龜原北宋滕子京家族墓地清理簡報〉，《中原文物》，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22-26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</si>
  <si>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安徽省青陽縣新河鎮光榮村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</si>
  <si>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滕梅嬌</t>
    </r>
  </si>
  <si>
    <r>
      <rPr>
        <sz val="12"/>
        <color theme="1"/>
        <rFont val="新細明體"/>
        <family val="2"/>
        <charset val="136"/>
      </rPr>
      <t>安徽省青陽縣新河鎮光榮村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</si>
  <si>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李氏</t>
    </r>
  </si>
  <si>
    <r>
      <rPr>
        <sz val="12"/>
        <color theme="1"/>
        <rFont val="新細明體"/>
        <family val="2"/>
        <charset val="136"/>
      </rPr>
      <t>安徽省青陽縣新河鎮光榮村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</si>
  <si>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滕四娘太平姐</t>
    </r>
  </si>
  <si>
    <r>
      <rPr>
        <sz val="12"/>
        <color theme="1"/>
        <rFont val="新細明體"/>
        <family val="2"/>
        <charset val="136"/>
      </rPr>
      <t>安徽省合肥市經濟開發區習友村</t>
    </r>
  </si>
  <si>
    <r>
      <rPr>
        <sz val="12"/>
        <color theme="1"/>
        <rFont val="新細明體"/>
        <family val="2"/>
        <charset val="136"/>
      </rPr>
      <t>□載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姓氏不詳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、李氏</t>
    </r>
  </si>
  <si>
    <r>
      <rPr>
        <sz val="12"/>
        <color theme="1"/>
        <rFont val="新細明體"/>
        <family val="2"/>
        <charset val="136"/>
      </rPr>
      <t>合肥市文物管理處，〈合肥南郊宋墓清理簡報〉，《文物研究》，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365-369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</si>
  <si>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安徽省潛山縣梅城鎮太平村</t>
    </r>
  </si>
  <si>
    <r>
      <rPr>
        <sz val="12"/>
        <color theme="1"/>
        <rFont val="新細明體"/>
        <family val="2"/>
        <charset val="136"/>
      </rPr>
      <t>潘景唐</t>
    </r>
  </si>
  <si>
    <r>
      <rPr>
        <sz val="12"/>
        <color theme="1"/>
        <rFont val="新細明體"/>
        <family val="2"/>
        <charset val="136"/>
      </rPr>
      <t>李丁生，〈安徽潛山縣太平村北宋潘氏墓〉，《考古》，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94-96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潛山縣文物局，〈潛山太平北宋潘氏墓清理簡報〉，《文物研究》，</t>
    </r>
    <r>
      <rPr>
        <sz val="12"/>
        <color theme="1"/>
        <rFont val="Calibri"/>
        <family val="2"/>
      </rPr>
      <t>13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173-176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</si>
  <si>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安徽省望江縣與宿松縣之間的九成坂農場</t>
    </r>
  </si>
  <si>
    <r>
      <rPr>
        <sz val="12"/>
        <color theme="1"/>
        <rFont val="新細明體"/>
        <family val="2"/>
        <charset val="136"/>
      </rPr>
      <t>程氏</t>
    </r>
  </si>
  <si>
    <r>
      <rPr>
        <sz val="12"/>
        <color theme="1"/>
        <rFont val="新細明體"/>
        <family val="2"/>
        <charset val="136"/>
      </rPr>
      <t>安慶地區文物管理所，〈九成坂農場發現一座北宋紀年墓〉，《文物研究》，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95-96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</si>
  <si>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安徽省太湖縣羅灣鄉蔡榜村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</si>
  <si>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太湖縣文物管理所，〈太湖縣羅灣北宋墓清理簡報〉，《文物研究》，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190-194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</si>
  <si>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安徽省合肥市肥西縣</t>
    </r>
  </si>
  <si>
    <r>
      <rPr>
        <sz val="12"/>
        <color theme="1"/>
        <rFont val="新細明體"/>
        <family val="2"/>
        <charset val="136"/>
      </rPr>
      <t>馮安國</t>
    </r>
  </si>
  <si>
    <r>
      <rPr>
        <sz val="12"/>
        <color theme="1"/>
        <rFont val="新細明體"/>
        <family val="2"/>
        <charset val="136"/>
      </rPr>
      <t>葛介屏、鄭家舜，〈肥西縣小浦鄉宋故宣德郎馮安國墓出土遺物〉，《文物參考資料》，</t>
    </r>
    <r>
      <rPr>
        <sz val="12"/>
        <color theme="1"/>
        <rFont val="Calibri"/>
        <family val="2"/>
      </rPr>
      <t>1957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</si>
  <si>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安徽省南陵縣石鋪鄉熊村</t>
    </r>
  </si>
  <si>
    <r>
      <rPr>
        <sz val="12"/>
        <color theme="1"/>
        <rFont val="新細明體"/>
        <family val="2"/>
        <charset val="136"/>
      </rPr>
      <t>劉士安</t>
    </r>
  </si>
  <si>
    <r>
      <rPr>
        <sz val="12"/>
        <color theme="1"/>
        <rFont val="新細明體"/>
        <family val="2"/>
        <charset val="136"/>
      </rPr>
      <t>劉平生，〈蔡卞撰劉宋士安墓誌銘〉，《東南文化》，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286-288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</si>
  <si>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福建省尤溪縣城關鎮埔頭村</t>
    </r>
  </si>
  <si>
    <r>
      <rPr>
        <sz val="12"/>
        <color theme="1"/>
        <rFont val="新細明體"/>
        <family val="2"/>
        <charset val="136"/>
      </rPr>
      <t>福建</t>
    </r>
  </si>
  <si>
    <r>
      <rPr>
        <sz val="12"/>
        <color theme="1"/>
        <rFont val="新細明體"/>
        <family val="2"/>
        <charset val="136"/>
      </rPr>
      <t>吳公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、張氏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</si>
  <si>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陳長根，〈福建尤溪縣城關鎮埔頭村發現北宋紀年壁畫墓〉，《考古》，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668-671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</si>
  <si>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江西省彭澤縣先鋒公社曹家壠山坳</t>
    </r>
  </si>
  <si>
    <r>
      <rPr>
        <sz val="12"/>
        <color theme="1"/>
        <rFont val="新細明體"/>
        <family val="2"/>
        <charset val="136"/>
      </rPr>
      <t>江西</t>
    </r>
  </si>
  <si>
    <r>
      <rPr>
        <sz val="12"/>
        <color theme="1"/>
        <rFont val="新細明體"/>
        <family val="2"/>
        <charset val="136"/>
      </rPr>
      <t>劉宗</t>
    </r>
  </si>
  <si>
    <r>
      <rPr>
        <sz val="12"/>
        <color theme="1"/>
        <rFont val="新細明體"/>
        <family val="2"/>
        <charset val="136"/>
      </rPr>
      <t>江西省文物管理委員會，〈江西彭澤宋墓〉，《考古》，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江西省博物館，〈彭澤縣北宋慶曆七年墓〉，收入《江西宋代紀年墓與紀年青白瓷》，北京：文物出版社，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48-55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</si>
  <si>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舒氏</t>
    </r>
  </si>
  <si>
    <r>
      <rPr>
        <sz val="12"/>
        <color theme="1"/>
        <rFont val="新細明體"/>
        <family val="2"/>
        <charset val="136"/>
      </rPr>
      <t>彭適凡，〈景德鎮市郊出土宋瓷俑〉，《考古》，</t>
    </r>
    <r>
      <rPr>
        <sz val="12"/>
        <color theme="1"/>
        <rFont val="Calibri"/>
        <family val="2"/>
      </rPr>
      <t>1977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143-144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</si>
  <si>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江西省九江賽陽公社湯橋一隊盧山</t>
    </r>
  </si>
  <si>
    <r>
      <rPr>
        <sz val="12"/>
        <color theme="1"/>
        <rFont val="新細明體"/>
        <family val="2"/>
        <charset val="136"/>
      </rPr>
      <t>陶仁悊</t>
    </r>
  </si>
  <si>
    <r>
      <rPr>
        <sz val="12"/>
        <color theme="1"/>
        <rFont val="新細明體"/>
        <family val="2"/>
        <charset val="136"/>
      </rPr>
      <t>梅紹裘、李科友，〈九江市、樂安縣的兩座宋代紀年墓〉，《江西歷史文物》，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17-19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江西省文物工作隊、樂安縣博物館，〈江西九江市、樂安縣發現宋墓〉，《考古》，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733-736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江西省博物館，〈九江市北宋太平興國八年墓〉，收入《江西宋代紀年墓與紀年青白瓷》，北京：文物出版社，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6-10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</si>
  <si>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江西省九江縣五豐村紗帽山</t>
    </r>
  </si>
  <si>
    <r>
      <rPr>
        <sz val="12"/>
        <color theme="1"/>
        <rFont val="新細明體"/>
        <family val="2"/>
        <charset val="136"/>
      </rPr>
      <t>阿周</t>
    </r>
  </si>
  <si>
    <r>
      <rPr>
        <sz val="12"/>
        <color theme="1"/>
        <rFont val="新細明體"/>
        <family val="2"/>
        <charset val="136"/>
      </rPr>
      <t>九江縣文物保護管理所，〈江西九江北宋墓〉，《文物》，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19-21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江西省博物館，〈九江縣北宋雍熙三年墓〉，收入《江西宋代紀年墓與紀年青白瓷》，北京：文物出版社，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11-13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</si>
  <si>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江西省德安縣城南門畈</t>
    </r>
  </si>
  <si>
    <r>
      <rPr>
        <sz val="12"/>
        <color theme="1"/>
        <rFont val="新細明體"/>
        <family val="2"/>
        <charset val="136"/>
      </rPr>
      <t>劉氏</t>
    </r>
  </si>
  <si>
    <r>
      <rPr>
        <sz val="12"/>
        <color theme="1"/>
        <rFont val="新細明體"/>
        <family val="2"/>
        <charset val="136"/>
      </rPr>
      <t>德安縣文藝站，〈德安縣北宋墓又發現精瓷〉，《江西歷史文物》，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江西省博物館，〈德安縣北宋景祐五年墓〉，收入《江西宋代紀年墓與紀年青白瓷》，北京：文物出版社，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36-41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</si>
  <si>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江西省鉛山縣新灘鄉蓮花大隊王家坂村蓮花山</t>
    </r>
  </si>
  <si>
    <r>
      <rPr>
        <sz val="12"/>
        <color theme="1"/>
        <rFont val="新細明體"/>
        <family val="2"/>
        <charset val="136"/>
      </rPr>
      <t>吳氏</t>
    </r>
  </si>
  <si>
    <r>
      <rPr>
        <sz val="12"/>
        <color theme="1"/>
        <rFont val="新細明體"/>
        <family val="2"/>
        <charset val="136"/>
      </rPr>
      <t>江西省文物工作隊、鉛山縣文化館，〈江西鉛山縣蓮花山宋墓〉，《考古》，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986-989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985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王立斌、陳定榮，〈鉛山縣蓮花山宋墓〉，《江西歷史文物》，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15-17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江西省博物館，〈鉛山縣北宋元祐元年墓〉，收入《江西宋代紀年墓與紀年青白瓷》，北京：文物出版社，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68-73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</si>
  <si>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江西省德安河東公社紅青大隊</t>
    </r>
  </si>
  <si>
    <r>
      <rPr>
        <sz val="12"/>
        <color theme="1"/>
        <rFont val="新細明體"/>
        <family val="2"/>
        <charset val="136"/>
      </rPr>
      <t>蔡清</t>
    </r>
  </si>
  <si>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江西省博物館，〈德安縣北宋景祐四年墓〉，收入《江西宋代紀年墓與紀年青白瓷》，北京：文物出版社，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32-35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</si>
  <si>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江西省彭澤湖西公社湖西大隊</t>
    </r>
  </si>
  <si>
    <r>
      <rPr>
        <sz val="12"/>
        <color theme="1"/>
        <rFont val="新細明體"/>
        <family val="2"/>
        <charset val="136"/>
      </rPr>
      <t>易氏八娘</t>
    </r>
  </si>
  <si>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江西省博物館，〈彭澤縣北宋元祐五年墓〉，收入《江西宋代紀年墓與紀年青白瓷》，北京：文物出版社，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74-79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</si>
  <si>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江西省進賢池溪公社焦家生產大隊</t>
    </r>
  </si>
  <si>
    <r>
      <rPr>
        <sz val="12"/>
        <color theme="1"/>
        <rFont val="新細明體"/>
        <family val="2"/>
        <charset val="136"/>
      </rPr>
      <t>吳愿、吳愿妻</t>
    </r>
  </si>
  <si>
    <r>
      <t>1071-1117.6.11(47)(</t>
    </r>
    <r>
      <rPr>
        <sz val="12"/>
        <color theme="1"/>
        <rFont val="新細明體"/>
        <family val="2"/>
        <charset val="136"/>
      </rPr>
      <t>吳愿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?-?(</t>
    </r>
    <r>
      <rPr>
        <sz val="12"/>
        <color theme="1"/>
        <rFont val="新細明體"/>
        <family val="2"/>
        <charset val="136"/>
      </rPr>
      <t>吳愿妻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</si>
  <si>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江西省博物館，〈進賢縣北宋政和八年墓〉，收入《江西宋代紀年墓與紀年青白瓷》，北京：文物出版社，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110-121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</si>
  <si>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江西省九江星子</t>
    </r>
  </si>
  <si>
    <r>
      <rPr>
        <sz val="12"/>
        <color theme="1"/>
        <rFont val="新細明體"/>
        <family val="2"/>
        <charset val="136"/>
      </rPr>
      <t>胡仲雅、陳氏</t>
    </r>
  </si>
  <si>
    <r>
      <t>1043-1099.9.23(57)(</t>
    </r>
    <r>
      <rPr>
        <sz val="12"/>
        <color theme="1"/>
        <rFont val="新細明體"/>
        <family val="2"/>
        <charset val="136"/>
      </rPr>
      <t>胡十四郎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1045-1092.2.10(48)(</t>
    </r>
    <r>
      <rPr>
        <sz val="12"/>
        <color theme="1"/>
        <rFont val="新細明體"/>
        <family val="2"/>
        <charset val="136"/>
      </rPr>
      <t>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</si>
  <si>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江西省博物館，〈星子縣北宋建中靖國元年墓〉，收入《江西宋代紀年墓與紀年青白瓷》，北京：文物出版社，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86-93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</si>
  <si>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江西省吉安</t>
    </r>
  </si>
  <si>
    <r>
      <rPr>
        <sz val="12"/>
        <color theme="1"/>
        <rFont val="新細明體"/>
        <family val="2"/>
        <charset val="136"/>
      </rPr>
      <t>江注</t>
    </r>
  </si>
  <si>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</si>
  <si>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江西省永豐縣</t>
    </r>
  </si>
  <si>
    <r>
      <rPr>
        <sz val="12"/>
        <color theme="1"/>
        <rFont val="新細明體"/>
        <family val="2"/>
        <charset val="136"/>
      </rPr>
      <t>彭適凡、劉玲，〈江西分宜和永豐出土的宋俑〉，《考古》，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</si>
  <si>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江西省鄱陽縣團林公社東湖大隊</t>
    </r>
  </si>
  <si>
    <r>
      <rPr>
        <sz val="12"/>
        <color theme="1"/>
        <rFont val="新細明體"/>
        <family val="2"/>
        <charset val="136"/>
      </rPr>
      <t>施氏</t>
    </r>
  </si>
  <si>
    <r>
      <rPr>
        <sz val="12"/>
        <color theme="1"/>
        <rFont val="新細明體"/>
        <family val="2"/>
        <charset val="136"/>
      </rPr>
      <t>余家棟，〈江西波陽宋墓〉，《考古》，</t>
    </r>
    <r>
      <rPr>
        <sz val="12"/>
        <color theme="1"/>
        <rFont val="Calibri"/>
        <family val="2"/>
      </rPr>
      <t>1977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江西省博物館，〈鄱陽縣北宋政和元年墓〉，收入《江西宋代紀年墓與紀年青白瓷》，北京：文物出版社，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101-109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</si>
  <si>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江西省德興海口鄉流口村</t>
    </r>
  </si>
  <si>
    <r>
      <rPr>
        <sz val="12"/>
        <color theme="1"/>
        <rFont val="新細明體"/>
        <family val="2"/>
        <charset val="136"/>
      </rPr>
      <t>胡氏</t>
    </r>
  </si>
  <si>
    <r>
      <rPr>
        <sz val="12"/>
        <color theme="1"/>
        <rFont val="新細明體"/>
        <family val="2"/>
        <charset val="136"/>
      </rPr>
      <t>孫以剛，〈江西德興流口北宋墓〉，《南方文物》，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34-36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江西省博物館，〈德興市北宋元祐七年墓〉，收入《江西宋代紀年墓與紀年青白瓷》，北京：文物出版社，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80-85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</si>
  <si>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江西省德安寶塔鄉朝陽大隊</t>
    </r>
  </si>
  <si>
    <r>
      <rPr>
        <sz val="12"/>
        <color theme="1"/>
        <rFont val="新細明體"/>
        <family val="2"/>
        <charset val="136"/>
      </rPr>
      <t>于少先，〈江西德安發現北宋皇祐五年墓〉，《南方文物》，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32-33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于少先，〈江西德安北宋墓〉，《文物》，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江西省博物館，〈德安縣北宋皇祐五年墓〉，收入《江西宋代紀年墓與紀年青白瓷》，北京：文物出版社，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56-61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</si>
  <si>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江西省銅鼓縣古橋鄉</t>
    </r>
  </si>
  <si>
    <r>
      <rPr>
        <sz val="12"/>
        <color theme="1"/>
        <rFont val="新細明體"/>
        <family val="2"/>
        <charset val="136"/>
      </rPr>
      <t>榮詢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N/A(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</si>
  <si>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t>1050-1118(68</t>
    </r>
    <r>
      <rPr>
        <sz val="12"/>
        <color theme="1"/>
        <rFont val="新細明體"/>
        <family val="2"/>
        <charset val="136"/>
      </rPr>
      <t>，榮詢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</si>
  <si>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秋收起義銅鼓紀念館、王虹光、王現國，〈江西銅鼓縣發現紀年宋墓〉，《江西文物》，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66-68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江西省博物館，〈銅鼓縣北宋政和八年墓〉，收入《江西宋代紀年墓與紀年青白瓷》，北京：文物出版社，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152-157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</si>
  <si>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江西省樟樹市閤皂山</t>
    </r>
  </si>
  <si>
    <r>
      <rPr>
        <sz val="12"/>
        <color theme="1"/>
        <rFont val="新細明體"/>
        <family val="2"/>
        <charset val="136"/>
      </rPr>
      <t>戴知在</t>
    </r>
  </si>
  <si>
    <r>
      <t>?-1093(</t>
    </r>
    <r>
      <rPr>
        <sz val="12"/>
        <color theme="1"/>
        <rFont val="新細明體"/>
        <family val="2"/>
        <charset val="136"/>
      </rPr>
      <t>根據銘文磚及墓誌銘推測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</si>
  <si>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江西省文物考古研究所、樟樹市博物館，〈江西樟樹北宋道教畫像石墓〉，《江西文物》，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94-99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張勛燎、白彬，〈江西樟樹北宋道士戴知在墓出土墓誌與石刻畫像考〉，收入《中國道教考古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1189-1213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</si>
  <si>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江西省遂川縣枚江公社蓮溪大隊</t>
    </r>
  </si>
  <si>
    <r>
      <rPr>
        <sz val="12"/>
        <color theme="1"/>
        <rFont val="新細明體"/>
        <family val="2"/>
        <charset val="136"/>
      </rPr>
      <t>郭知章</t>
    </r>
  </si>
  <si>
    <r>
      <rPr>
        <sz val="12"/>
        <color theme="1"/>
        <rFont val="新細明體"/>
        <family val="2"/>
        <charset val="136"/>
      </rPr>
      <t>唐昌樸、梁德光，〈江西遂川發現北宋郭知章墓〉，收入《文物資料叢刊》，第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期。北京：文物出版社，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175-178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</si>
  <si>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江西省德興縣銀城鎮東南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公里吳園村鑄印墩</t>
    </r>
  </si>
  <si>
    <r>
      <rPr>
        <sz val="12"/>
        <color theme="1"/>
        <rFont val="新細明體"/>
        <family val="2"/>
        <charset val="136"/>
      </rPr>
      <t>張由</t>
    </r>
  </si>
  <si>
    <r>
      <rPr>
        <sz val="12"/>
        <color theme="1"/>
        <rFont val="新細明體"/>
        <family val="2"/>
        <charset val="136"/>
      </rPr>
      <t>陳定榮，〈李綱書丹的宋張由墓志銘〉，《文物》，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01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李綏成、景凡，〈從新出土瓷器談旬邑安仁窯的幾個問題〉，《文博》，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</si>
  <si>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江西省星子縣</t>
    </r>
  </si>
  <si>
    <r>
      <rPr>
        <sz val="12"/>
        <color theme="1"/>
        <rFont val="新細明體"/>
        <family val="2"/>
        <charset val="136"/>
      </rPr>
      <t>劉渙</t>
    </r>
  </si>
  <si>
    <r>
      <rPr>
        <sz val="12"/>
        <color theme="1"/>
        <rFont val="新細明體"/>
        <family val="2"/>
        <charset val="136"/>
      </rPr>
      <t>陳柏泉，〈江西出土宋元墓誌選錄〉，《江西歷史文物》，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65-70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</si>
  <si>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錢氏</t>
    </r>
  </si>
  <si>
    <r>
      <rPr>
        <sz val="12"/>
        <color theme="1"/>
        <rFont val="新細明體"/>
        <family val="2"/>
        <charset val="136"/>
      </rPr>
      <t>江西省修水縣</t>
    </r>
  </si>
  <si>
    <r>
      <rPr>
        <sz val="12"/>
        <color theme="1"/>
        <rFont val="新細明體"/>
        <family val="2"/>
        <charset val="136"/>
      </rPr>
      <t>王純中</t>
    </r>
  </si>
  <si>
    <r>
      <rPr>
        <sz val="12"/>
        <color theme="1"/>
        <rFont val="新細明體"/>
        <family val="2"/>
        <charset val="136"/>
      </rPr>
      <t>江西省南豐縣源頭村崇覺寺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採集地點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</si>
  <si>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曾鞏</t>
    </r>
  </si>
  <si>
    <r>
      <rPr>
        <sz val="12"/>
        <color theme="1"/>
        <rFont val="新細明體"/>
        <family val="2"/>
        <charset val="136"/>
      </rPr>
      <t>洛原，〈宋曾鞏墓志〉，《文物》，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03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29-32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</si>
  <si>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江西省王家圍朱家排村</t>
    </r>
  </si>
  <si>
    <r>
      <rPr>
        <sz val="12"/>
        <color theme="1"/>
        <rFont val="新細明體"/>
        <family val="2"/>
        <charset val="136"/>
      </rPr>
      <t>陳肅</t>
    </r>
  </si>
  <si>
    <r>
      <rPr>
        <sz val="12"/>
        <color theme="1"/>
        <rFont val="新細明體"/>
        <family val="2"/>
        <charset val="136"/>
      </rPr>
      <t>南城縣伯物館，〈南城宋陳肅墓清理記〉，《江西文物》，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25-26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</si>
  <si>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江西省九江盧山區周家灣村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採集地點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</si>
  <si>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鄭氏</t>
    </r>
  </si>
  <si>
    <r>
      <rPr>
        <sz val="12"/>
        <color theme="1"/>
        <rFont val="新細明體"/>
        <family val="2"/>
        <charset val="136"/>
      </rPr>
      <t>吳聖林，〈江西九江市發現周敦頤母親鄭氏遷葬墓志〉，《南方文物》，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01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96-97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</si>
  <si>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江西省修水縣何市鄉下田浦村</t>
    </r>
  </si>
  <si>
    <r>
      <rPr>
        <sz val="12"/>
        <color theme="1"/>
        <rFont val="新細明體"/>
        <family val="2"/>
        <charset val="136"/>
      </rPr>
      <t>徐佖</t>
    </r>
  </si>
  <si>
    <r>
      <rPr>
        <sz val="12"/>
        <color theme="1"/>
        <rFont val="新細明體"/>
        <family val="2"/>
        <charset val="136"/>
      </rPr>
      <t>修水縣黃庭堅紀念館；徐振華，〈江西修水出土黃庭堅撰書的墓誌銘〉，《江西文物》，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47-48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</si>
  <si>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江西省南豐縣古城公社賴莊青崗山</t>
    </r>
  </si>
  <si>
    <r>
      <rPr>
        <sz val="12"/>
        <color theme="1"/>
        <rFont val="新細明體"/>
        <family val="2"/>
        <charset val="136"/>
      </rPr>
      <t>唐山、文物編輯委員會，〈江西南豐宋墓出土瓷器與南豐窰〉，收入《中國古代窰址調查發掘報告集》，北京：文物，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102-105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江西省博物館，〈南豐縣北宋政和八年墓〉，收入《江西宋代紀年墓與紀年青白瓷》，北京：文物出版社，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122-151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</si>
  <si>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河北省衡水市武邑縣崔家莊村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</si>
  <si>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</t>
    </r>
  </si>
  <si>
    <r>
      <rPr>
        <sz val="12"/>
        <color theme="1"/>
        <rFont val="新細明體"/>
        <family val="2"/>
        <charset val="136"/>
      </rPr>
      <t>衡水市文物管理處，〈河北武邑崔家莊宋墓發掘簡報〉，《文物春秋》，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29-34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</si>
  <si>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河南省鄭州市北二七路與西太康路交叉口</t>
    </r>
    <r>
      <rPr>
        <sz val="12"/>
        <color theme="1"/>
        <rFont val="Calibri"/>
        <family val="2"/>
      </rPr>
      <t xml:space="preserve"> M66</t>
    </r>
  </si>
  <si>
    <r>
      <rPr>
        <sz val="12"/>
        <color theme="1"/>
        <rFont val="新細明體"/>
        <family val="2"/>
        <charset val="136"/>
      </rPr>
      <t>河南</t>
    </r>
  </si>
  <si>
    <r>
      <rPr>
        <sz val="12"/>
        <color theme="1"/>
        <rFont val="新細明體"/>
        <family val="2"/>
        <charset val="136"/>
      </rPr>
      <t>鄭州市文物考古研究院，〈鄭州市北二七路兩座磚雕宋墓發掘簡報〉，《中原文物》，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13-18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</si>
  <si>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河南省焦作市解放區西王褚村</t>
    </r>
  </si>
  <si>
    <r>
      <rPr>
        <sz val="12"/>
        <color theme="1"/>
        <rFont val="新細明體"/>
        <family val="2"/>
        <charset val="136"/>
      </rPr>
      <t>劉智亮</t>
    </r>
  </si>
  <si>
    <r>
      <rPr>
        <sz val="12"/>
        <color theme="1"/>
        <rFont val="新細明體"/>
        <family val="2"/>
        <charset val="136"/>
      </rPr>
      <t>焦作市文物勘探隊，〈河南焦作宋代劉智亮墓發掘簡報〉，《中原文物》，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9-12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</si>
  <si>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河南省洛陽市新安縣小寨溝公社高家灣村</t>
    </r>
  </si>
  <si>
    <r>
      <rPr>
        <sz val="12"/>
        <color theme="1"/>
        <rFont val="新細明體"/>
        <family val="2"/>
        <charset val="136"/>
      </rPr>
      <t>楊承信</t>
    </r>
  </si>
  <si>
    <r>
      <rPr>
        <sz val="12"/>
        <color theme="1"/>
        <rFont val="新細明體"/>
        <family val="2"/>
        <charset val="136"/>
      </rPr>
      <t>趙世綱，〈北宋楊承信墓誌跋〉，《考古與文物》，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55-58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 xml:space="preserve"> 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</si>
  <si>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河南省鄭州市新鄭市歐陽寺村</t>
    </r>
  </si>
  <si>
    <r>
      <rPr>
        <sz val="12"/>
        <color theme="1"/>
        <rFont val="新細明體"/>
        <family val="2"/>
        <charset val="136"/>
      </rPr>
      <t>薛氏</t>
    </r>
  </si>
  <si>
    <r>
      <rPr>
        <sz val="12"/>
        <color theme="1"/>
        <rFont val="新細明體"/>
        <family val="2"/>
        <charset val="136"/>
      </rPr>
      <t>喬志敏，〈新鄭歐陽修墓地出土墓志簡述〉，《中原文物》，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68-70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</si>
  <si>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歐陽棐</t>
    </r>
  </si>
  <si>
    <r>
      <rPr>
        <sz val="12"/>
        <color theme="1"/>
        <rFont val="新細明體"/>
        <family val="2"/>
        <charset val="136"/>
      </rPr>
      <t>歐陽辨</t>
    </r>
  </si>
  <si>
    <r>
      <rPr>
        <sz val="12"/>
        <color theme="1"/>
        <rFont val="新細明體"/>
        <family val="2"/>
        <charset val="136"/>
      </rPr>
      <t>歐陽愻</t>
    </r>
  </si>
  <si>
    <r>
      <rPr>
        <sz val="12"/>
        <color theme="1"/>
        <rFont val="新細明體"/>
        <family val="2"/>
        <charset val="136"/>
      </rPr>
      <t>歐陽忘</t>
    </r>
  </si>
  <si>
    <r>
      <rPr>
        <sz val="12"/>
        <color theme="1"/>
        <rFont val="新細明體"/>
        <family val="2"/>
        <charset val="136"/>
      </rPr>
      <t>河南省安陽縣天禧鎮</t>
    </r>
  </si>
  <si>
    <r>
      <rPr>
        <sz val="12"/>
        <color theme="1"/>
        <rFont val="新細明體"/>
        <family val="2"/>
        <charset val="136"/>
      </rPr>
      <t>王用昨</t>
    </r>
  </si>
  <si>
    <r>
      <rPr>
        <sz val="12"/>
        <color theme="1"/>
        <rFont val="新細明體"/>
        <family val="2"/>
        <charset val="136"/>
      </rPr>
      <t>〈河南文化局調查安陽天禧鎮宋墓〉，《文物參考資料》，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143-146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</si>
  <si>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IM2761</t>
    </r>
  </si>
  <si>
    <r>
      <rPr>
        <sz val="12"/>
        <color theme="1"/>
        <rFont val="新細明體"/>
        <family val="2"/>
        <charset val="136"/>
      </rPr>
      <t>富弼、晏氏</t>
    </r>
  </si>
  <si>
    <r>
      <t>1004-1083(</t>
    </r>
    <r>
      <rPr>
        <sz val="12"/>
        <color theme="1"/>
        <rFont val="新細明體"/>
        <family val="2"/>
        <charset val="136"/>
      </rPr>
      <t>富弼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1014-1086(73)(</t>
    </r>
    <r>
      <rPr>
        <sz val="12"/>
        <color theme="1"/>
        <rFont val="新細明體"/>
        <family val="2"/>
        <charset val="136"/>
      </rPr>
      <t>晏氏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</si>
  <si>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洛陽市第二文物工作隊，〈富弼家族墓地發掘簡報〉，《中原文物》，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4-16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洛陽市第二文物工作隊編，《富弼家族墓地》，鄭州：中州古籍出版社，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</si>
  <si>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河南省鄭州市新密市五虎廟村</t>
    </r>
  </si>
  <si>
    <r>
      <rPr>
        <sz val="12"/>
        <color theme="1"/>
        <rFont val="新細明體"/>
        <family val="2"/>
        <charset val="136"/>
      </rPr>
      <t>馮京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第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、王氏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第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、富氏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、富氏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第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室</t>
    </r>
    <r>
      <rPr>
        <sz val="12"/>
        <color theme="1"/>
        <rFont val="Calibri"/>
        <family val="2"/>
      </rPr>
      <t>)</t>
    </r>
  </si>
  <si>
    <r>
      <t>1021-1094(</t>
    </r>
    <r>
      <rPr>
        <sz val="12"/>
        <color theme="1"/>
        <rFont val="新細明體"/>
        <family val="2"/>
        <charset val="136"/>
      </rPr>
      <t>馮京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Unknown3</t>
    </r>
  </si>
  <si>
    <r>
      <rPr>
        <sz val="12"/>
        <color theme="1"/>
        <rFont val="新細明體"/>
        <family val="2"/>
        <charset val="136"/>
      </rPr>
      <t>河南省文物研究所、密縣文物保管所，〈密縣五虎廟北宋馮京夫婦合葬墓〉，《中原文物》，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77-90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</si>
  <si>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河南省鞏義北宋皇陵宋英宗永厚陵陪葬墓魏王墓</t>
    </r>
  </si>
  <si>
    <r>
      <rPr>
        <sz val="12"/>
        <color theme="1"/>
        <rFont val="新細明體"/>
        <family val="2"/>
        <charset val="136"/>
      </rPr>
      <t>趙頵、王氏</t>
    </r>
  </si>
  <si>
    <r>
      <t>1056-1088(33)(</t>
    </r>
    <r>
      <rPr>
        <sz val="12"/>
        <color theme="1"/>
        <rFont val="新細明體"/>
        <family val="2"/>
        <charset val="136"/>
      </rPr>
      <t>趙頵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1057-1103(47)(</t>
    </r>
    <r>
      <rPr>
        <sz val="12"/>
        <color theme="1"/>
        <rFont val="新細明體"/>
        <family val="2"/>
        <charset val="136"/>
      </rPr>
      <t>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</si>
  <si>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游清漢，〈河南鞏縣孝義鎮發現宋益王墓〉，《考古》，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495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周到，〈宋魏王趙頵夫妻合葬墓〉，《考古》，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349-354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河南省文物考古研究所編，《北宋皇陵》，鄭州：中州古籍出版社，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月。</t>
    </r>
  </si>
  <si>
    <r>
      <rPr>
        <sz val="12"/>
        <color theme="1"/>
        <rFont val="新細明體"/>
        <family val="2"/>
        <charset val="136"/>
      </rPr>
      <t>河南省平頂山市郟縣茨芭村</t>
    </r>
  </si>
  <si>
    <r>
      <rPr>
        <sz val="12"/>
        <color theme="1"/>
        <rFont val="新細明體"/>
        <family val="2"/>
        <charset val="136"/>
      </rPr>
      <t>蘇适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、黃氏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南</t>
    </r>
    <r>
      <rPr>
        <sz val="12"/>
        <color theme="1"/>
        <rFont val="Calibri"/>
        <family val="2"/>
      </rPr>
      <t>)</t>
    </r>
  </si>
  <si>
    <r>
      <t>1068-1122(55)(</t>
    </r>
    <r>
      <rPr>
        <sz val="12"/>
        <color theme="1"/>
        <rFont val="新細明體"/>
        <family val="2"/>
        <charset val="136"/>
      </rPr>
      <t>蘇适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?-1122(</t>
    </r>
    <r>
      <rPr>
        <sz val="12"/>
        <color theme="1"/>
        <rFont val="新細明體"/>
        <family val="2"/>
        <charset val="136"/>
      </rPr>
      <t>黃氏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</si>
  <si>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李紹連，〈宋蘇适墓志及其他〉，《文物》，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63-69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</si>
  <si>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河南省洛陽市伊川縣窯底村</t>
    </r>
  </si>
  <si>
    <r>
      <rPr>
        <sz val="12"/>
        <color theme="1"/>
        <rFont val="新細明體"/>
        <family val="2"/>
        <charset val="136"/>
      </rPr>
      <t>王拱辰、薛氏、薛氏</t>
    </r>
  </si>
  <si>
    <r>
      <t>1012-1085(</t>
    </r>
    <r>
      <rPr>
        <sz val="12"/>
        <color theme="1"/>
        <rFont val="新細明體"/>
        <family val="2"/>
        <charset val="136"/>
      </rPr>
      <t>王拱辰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1021-1093(73)(</t>
    </r>
    <r>
      <rPr>
        <sz val="12"/>
        <color theme="1"/>
        <rFont val="新細明體"/>
        <family val="2"/>
        <charset val="136"/>
      </rPr>
      <t>和義郡夫人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平樂郡夫人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</si>
  <si>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洛陽地區文物工作隊，〈北宋王拱辰墓及墓誌〉，《中原文物》，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16-23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</si>
  <si>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河南省焦作市河南輪胎廠</t>
    </r>
  </si>
  <si>
    <r>
      <rPr>
        <sz val="12"/>
        <color theme="1"/>
        <rFont val="新細明體"/>
        <family val="2"/>
        <charset val="136"/>
      </rPr>
      <t>梁全本</t>
    </r>
  </si>
  <si>
    <r>
      <rPr>
        <sz val="12"/>
        <color theme="1"/>
        <rFont val="新細明體"/>
        <family val="2"/>
        <charset val="136"/>
      </rPr>
      <t>羅火金、張麗芳，〈宋代梁全本墓〉，《中原文物》，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26-29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</si>
  <si>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河南省安陽縣新安莊</t>
    </r>
    <r>
      <rPr>
        <sz val="12"/>
        <color theme="1"/>
        <rFont val="Calibri"/>
        <family val="2"/>
      </rPr>
      <t xml:space="preserve"> M44</t>
    </r>
  </si>
  <si>
    <r>
      <rPr>
        <sz val="12"/>
        <color theme="1"/>
        <rFont val="新細明體"/>
        <family val="2"/>
        <charset val="136"/>
      </rPr>
      <t>王現</t>
    </r>
  </si>
  <si>
    <r>
      <rPr>
        <sz val="12"/>
        <color theme="1"/>
        <rFont val="新細明體"/>
        <family val="2"/>
        <charset val="136"/>
      </rPr>
      <t>中國社會科學院考古研究所安陽工作隊，〈河南安陽新安莊西地宋墓發掘簡報〉，《考古》，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910-918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</si>
  <si>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河南省安陽縣新安莊</t>
    </r>
    <r>
      <rPr>
        <sz val="12"/>
        <color theme="1"/>
        <rFont val="Calibri"/>
        <family val="2"/>
      </rPr>
      <t xml:space="preserve"> M36</t>
    </r>
  </si>
  <si>
    <r>
      <rPr>
        <sz val="12"/>
        <color theme="1"/>
        <rFont val="新細明體"/>
        <family val="2"/>
        <charset val="136"/>
      </rPr>
      <t>河南省洛陽市苗北村</t>
    </r>
    <r>
      <rPr>
        <sz val="12"/>
        <color theme="1"/>
        <rFont val="Calibri"/>
        <family val="2"/>
      </rPr>
      <t>IM3631</t>
    </r>
  </si>
  <si>
    <r>
      <rPr>
        <sz val="12"/>
        <color theme="1"/>
        <rFont val="新細明體"/>
        <family val="2"/>
        <charset val="136"/>
      </rPr>
      <t>洛陽市文物考古研究院，〈河南洛陽市苗北村五代、宋金墓葬發掘簡報〉，《考古》，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</si>
  <si>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河南省鄭州市二七區黃崗寺村</t>
    </r>
  </si>
  <si>
    <r>
      <rPr>
        <sz val="12"/>
        <color theme="1"/>
        <rFont val="新細明體"/>
        <family val="2"/>
        <charset val="136"/>
      </rPr>
      <t>賈正之、蔡氏</t>
    </r>
  </si>
  <si>
    <r>
      <t>1045-1105(61)(</t>
    </r>
    <r>
      <rPr>
        <sz val="12"/>
        <color theme="1"/>
        <rFont val="新細明體"/>
        <family val="2"/>
        <charset val="136"/>
      </rPr>
      <t>賈正之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1048-1072(25)(</t>
    </r>
    <r>
      <rPr>
        <sz val="12"/>
        <color theme="1"/>
        <rFont val="新細明體"/>
        <family val="2"/>
        <charset val="136"/>
      </rPr>
      <t>蔡氏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</si>
  <si>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鄭州市文物考古研究院、河南省南水北調文物保護管理辦公室，〈鄭州黃崗寺北宋紀年壁畫墓〉，《中原文物》，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信應君、信宇鵬，〈鄭州黃崗寺北宋賈正之及其妻蔡氏墓志考〉，《中原文物》，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88-90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</si>
  <si>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河南省焦作市中站區府城辦事處小尚村北</t>
    </r>
    <r>
      <rPr>
        <sz val="12"/>
        <color theme="1"/>
        <rFont val="Calibri"/>
        <family val="2"/>
      </rPr>
      <t>300</t>
    </r>
    <r>
      <rPr>
        <sz val="12"/>
        <color theme="1"/>
        <rFont val="新細明體"/>
        <family val="2"/>
        <charset val="136"/>
      </rPr>
      <t>米</t>
    </r>
  </si>
  <si>
    <r>
      <rPr>
        <sz val="12"/>
        <color theme="1"/>
        <rFont val="新細明體"/>
        <family val="2"/>
        <charset val="136"/>
      </rPr>
      <t>冀閨</t>
    </r>
  </si>
  <si>
    <r>
      <rPr>
        <sz val="12"/>
        <color theme="1"/>
        <rFont val="新細明體"/>
        <family val="2"/>
        <charset val="136"/>
      </rPr>
      <t>焦作市文物工作隊，〈河南焦作小尚宋冀閏壁畫墓發掘簡報〉，《文物世界》，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13-19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</si>
  <si>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河南省新鄭市新村鎮二十里鋪</t>
    </r>
  </si>
  <si>
    <r>
      <rPr>
        <sz val="12"/>
        <color theme="1"/>
        <rFont val="新細明體"/>
        <family val="2"/>
        <charset val="136"/>
      </rPr>
      <t>賈昌齡</t>
    </r>
  </si>
  <si>
    <r>
      <rPr>
        <sz val="12"/>
        <color theme="1"/>
        <rFont val="新細明體"/>
        <family val="2"/>
        <charset val="136"/>
      </rPr>
      <t>信應君、杜平安，〈宋賈昌齡墓誌考釋〉，《文物春秋》，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43-49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</si>
  <si>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</si>
  <si>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韓琦、崔氏</t>
    </r>
  </si>
  <si>
    <r>
      <t>1008-1075(</t>
    </r>
    <r>
      <rPr>
        <sz val="12"/>
        <color theme="1"/>
        <rFont val="新細明體"/>
        <family val="2"/>
        <charset val="136"/>
      </rPr>
      <t>韓琦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1007-1062(</t>
    </r>
    <r>
      <rPr>
        <sz val="12"/>
        <color theme="1"/>
        <rFont val="新細明體"/>
        <family val="2"/>
        <charset val="136"/>
      </rPr>
      <t>崔氏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</si>
  <si>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安陽市文物考古研究所、河南省文物局南水北調文物保護辦公室，〈河南安陽市宋代韓琦家族墓地〉，《考古》，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41-53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河南省文物局，《安陽韓琦家族墓地》，北京：科學出版社，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王雙慶，〈安陽韓琦家族墓地</t>
    </r>
    <r>
      <rPr>
        <sz val="12"/>
        <color theme="1"/>
        <rFont val="Calibri"/>
        <family val="2"/>
      </rPr>
      <t>M5</t>
    </r>
    <r>
      <rPr>
        <sz val="12"/>
        <color theme="1"/>
        <rFont val="新細明體"/>
        <family val="2"/>
        <charset val="136"/>
      </rPr>
      <t>墓主身分及相關問題研究〉，《中原文物》，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55-60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</si>
  <si>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</si>
  <si>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韓忠彥、呂氏</t>
    </r>
  </si>
  <si>
    <r>
      <t>1042-1090(</t>
    </r>
    <r>
      <rPr>
        <sz val="12"/>
        <color theme="1"/>
        <rFont val="新細明體"/>
        <family val="2"/>
        <charset val="136"/>
      </rPr>
      <t>呂氏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</si>
  <si>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安陽市文物考古研究所、河南省文物局南水北調文物保護辦公室，〈河南安陽市宋代韓琦家族墓地〉，《考古》，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41-53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河南省文物局，《安陽韓琦家族墓地》，北京：科學出版社，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</si>
  <si>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</si>
  <si>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崔氏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</si>
  <si>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</si>
  <si>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韓治、文氏</t>
    </r>
  </si>
  <si>
    <r>
      <t>?-1124(</t>
    </r>
    <r>
      <rPr>
        <sz val="12"/>
        <color theme="1"/>
        <rFont val="新細明體"/>
        <family val="2"/>
        <charset val="136"/>
      </rPr>
      <t>韓治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1058-1090(</t>
    </r>
    <r>
      <rPr>
        <sz val="12"/>
        <color theme="1"/>
        <rFont val="新細明體"/>
        <family val="2"/>
        <charset val="136"/>
      </rPr>
      <t>文氏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</si>
  <si>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河南省文物局，《安陽韓琦家族墓地》，北京：科學出版社，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</si>
  <si>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</si>
  <si>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韓粹彥、陳氏</t>
    </r>
  </si>
  <si>
    <r>
      <t>1065-1118(</t>
    </r>
    <r>
      <rPr>
        <sz val="12"/>
        <color theme="1"/>
        <rFont val="新細明體"/>
        <family val="2"/>
        <charset val="136"/>
      </rPr>
      <t>韓粹彥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</si>
  <si>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</si>
  <si>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韓純彥、孫氏</t>
    </r>
  </si>
  <si>
    <r>
      <t>?-1118(</t>
    </r>
    <r>
      <rPr>
        <sz val="12"/>
        <color theme="1"/>
        <rFont val="新細明體"/>
        <family val="2"/>
        <charset val="136"/>
      </rPr>
      <t>孫氏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</si>
  <si>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陜西省西安市西郊熱電廠基建工地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</si>
  <si>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陝西</t>
    </r>
  </si>
  <si>
    <r>
      <rPr>
        <sz val="12"/>
        <color theme="1"/>
        <rFont val="新細明體"/>
        <family val="2"/>
        <charset val="136"/>
      </rPr>
      <t>淳于廣</t>
    </r>
  </si>
  <si>
    <r>
      <rPr>
        <sz val="12"/>
        <color theme="1"/>
        <rFont val="新細明體"/>
        <family val="2"/>
        <charset val="136"/>
      </rPr>
      <t>西安市文物管理處，〈西安西郊熱電廠基建工地清理三座宋墓〉，《考古與文物》，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64-72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</si>
  <si>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陜西省西安市長安區郭杜鎮茅坡村南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</si>
  <si>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李保樞、竇氏</t>
    </r>
  </si>
  <si>
    <r>
      <t>926-978(53)(</t>
    </r>
    <r>
      <rPr>
        <sz val="12"/>
        <color theme="1"/>
        <rFont val="新細明體"/>
        <family val="2"/>
        <charset val="136"/>
      </rPr>
      <t>李保樞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933-1019(87)(</t>
    </r>
    <r>
      <rPr>
        <sz val="12"/>
        <color theme="1"/>
        <rFont val="新細明體"/>
        <family val="2"/>
        <charset val="136"/>
      </rPr>
      <t>竇氏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</si>
  <si>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西安市文物保護考古所，〈西安長安區郭杜鎮清理的三座宋代李唐王朝後裔家族墓〉，《文物》，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36-53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</si>
  <si>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陜西省西安市長安區郭杜鎮茅坡村南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</si>
  <si>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李璹</t>
    </r>
  </si>
  <si>
    <r>
      <rPr>
        <sz val="12"/>
        <color theme="1"/>
        <rFont val="新細明體"/>
        <family val="2"/>
        <charset val="136"/>
      </rPr>
      <t>陜西省西安市長安區郭杜鎮茅坡村南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</si>
  <si>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宋氏</t>
    </r>
  </si>
  <si>
    <r>
      <rPr>
        <sz val="12"/>
        <color theme="1"/>
        <rFont val="新細明體"/>
        <family val="2"/>
        <charset val="136"/>
      </rPr>
      <t>陜西省榆林市府谷縣西南十五公里的傅家墕村</t>
    </r>
  </si>
  <si>
    <r>
      <rPr>
        <sz val="12"/>
        <color theme="1"/>
        <rFont val="新細明體"/>
        <family val="2"/>
        <charset val="136"/>
      </rPr>
      <t>應新，〈陝西府谷縣出土北宋《李夫人墓誌》〉，《文物》，</t>
    </r>
    <r>
      <rPr>
        <sz val="12"/>
        <color theme="1"/>
        <rFont val="Calibri"/>
        <family val="2"/>
      </rPr>
      <t>1978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90-92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</si>
  <si>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</si>
  <si>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呂大雅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前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、賈氏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後</t>
    </r>
    <r>
      <rPr>
        <sz val="12"/>
        <color theme="1"/>
        <rFont val="Calibri"/>
        <family val="2"/>
      </rPr>
      <t>)</t>
    </r>
  </si>
  <si>
    <r>
      <t>1044-1109(66)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1051-1082(32)</t>
    </r>
  </si>
  <si>
    <r>
      <rPr>
        <sz val="12"/>
        <color theme="1"/>
        <rFont val="新細明體"/>
        <family val="2"/>
        <charset val="136"/>
      </rPr>
      <t>陝西省考古研究院，〈陝西藍田縣五里頭北宋呂氏家族墓地〉，《考古》，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46-52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陝西省考古研究院、西安市文物保護考古研究院、陝西歷史博物館，《藍田呂氏家族墓園》，北京：文物出版社，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</si>
  <si>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陝西省咸陽市淳化縣南胡同村</t>
    </r>
  </si>
  <si>
    <r>
      <rPr>
        <sz val="12"/>
        <color theme="1"/>
        <rFont val="新細明體"/>
        <family val="2"/>
        <charset val="136"/>
      </rPr>
      <t>楊遇</t>
    </r>
  </si>
  <si>
    <r>
      <rPr>
        <sz val="12"/>
        <color theme="1"/>
        <rFont val="新細明體"/>
        <family val="2"/>
        <charset val="136"/>
      </rPr>
      <t>姚生民，〈淳化縣出土北宋磚刻墓志〉，《文博》，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68-69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</si>
  <si>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陝西省西安石油學院南門外</t>
    </r>
  </si>
  <si>
    <r>
      <rPr>
        <sz val="12"/>
        <color theme="1"/>
        <rFont val="新細明體"/>
        <family val="2"/>
        <charset val="136"/>
      </rPr>
      <t>王奕、范氏</t>
    </r>
  </si>
  <si>
    <r>
      <t>1010-1068(59)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1009-1069(61)</t>
    </r>
  </si>
  <si>
    <r>
      <rPr>
        <sz val="12"/>
        <color theme="1"/>
        <rFont val="新細明體"/>
        <family val="2"/>
        <charset val="136"/>
      </rPr>
      <t>張全民，〈北宋王奕夫婦墓誌讀考〉，《文博》，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82-86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</si>
  <si>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陝西省咸陽西郊古渡鄉道北基建工地</t>
    </r>
  </si>
  <si>
    <r>
      <rPr>
        <sz val="12"/>
        <color theme="1"/>
        <rFont val="新細明體"/>
        <family val="2"/>
        <charset val="136"/>
      </rPr>
      <t>元迅</t>
    </r>
  </si>
  <si>
    <r>
      <rPr>
        <sz val="12"/>
        <color theme="1"/>
        <rFont val="新細明體"/>
        <family val="2"/>
        <charset val="136"/>
      </rPr>
      <t>王曉謀，〈北宋元迅墓志考述〉，《文博》，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</si>
  <si>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陝西延安杜甫川馬家灣建材場</t>
    </r>
  </si>
  <si>
    <r>
      <rPr>
        <sz val="12"/>
        <color theme="1"/>
        <rFont val="新細明體"/>
        <family val="2"/>
        <charset val="136"/>
      </rPr>
      <t>鄭榮</t>
    </r>
  </si>
  <si>
    <r>
      <rPr>
        <sz val="12"/>
        <color theme="1"/>
        <rFont val="新細明體"/>
        <family val="2"/>
        <charset val="136"/>
      </rPr>
      <t>劉蓮芳，〈宋《鄭榮墓志》疏考〉，《文博》，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24-27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</si>
  <si>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陝西省西安魚化鄉東晁村</t>
    </r>
  </si>
  <si>
    <r>
      <rPr>
        <sz val="12"/>
        <color theme="1"/>
        <rFont val="新細明體"/>
        <family val="2"/>
        <charset val="136"/>
      </rPr>
      <t>張守節</t>
    </r>
  </si>
  <si>
    <r>
      <rPr>
        <sz val="12"/>
        <color theme="1"/>
        <rFont val="新細明體"/>
        <family val="2"/>
        <charset val="136"/>
      </rPr>
      <t>李興華，〈西安發現北宋張守節墓志〉，《文博》，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</si>
  <si>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陝西省西安雁塔區曲江鄉西曲江池村</t>
    </r>
  </si>
  <si>
    <r>
      <rPr>
        <sz val="12"/>
        <color theme="1"/>
        <rFont val="新細明體"/>
        <family val="2"/>
        <charset val="136"/>
      </rPr>
      <t>郭遘</t>
    </r>
  </si>
  <si>
    <r>
      <rPr>
        <sz val="12"/>
        <color theme="1"/>
        <rFont val="新細明體"/>
        <family val="2"/>
        <charset val="136"/>
      </rPr>
      <t>楊興華，〈西安曲江新出土北宋郭遘墓志〉，《文博》，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81-82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</si>
  <si>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陝西省寶雞縣陽平鎮高廟村</t>
    </r>
  </si>
  <si>
    <r>
      <rPr>
        <sz val="12"/>
        <color theme="1"/>
        <rFont val="新細明體"/>
        <family val="2"/>
        <charset val="136"/>
      </rPr>
      <t>高峴</t>
    </r>
  </si>
  <si>
    <r>
      <rPr>
        <sz val="12"/>
        <color theme="1"/>
        <rFont val="新細明體"/>
        <family val="2"/>
        <charset val="136"/>
      </rPr>
      <t>劉明科，〈宋渤海公高峴墓誌銘考述〉，《文博》，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88-90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周錚，〈讀《宋渤海公墓誌銘考述》〉，《文博》，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91-93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</si>
  <si>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陝西省西安市三橋鎮</t>
    </r>
  </si>
  <si>
    <r>
      <rPr>
        <sz val="12"/>
        <color theme="1"/>
        <rFont val="新細明體"/>
        <family val="2"/>
        <charset val="136"/>
      </rPr>
      <t>盧士隆</t>
    </r>
  </si>
  <si>
    <r>
      <rPr>
        <sz val="12"/>
        <color theme="1"/>
        <rFont val="新細明體"/>
        <family val="2"/>
        <charset val="136"/>
      </rPr>
      <t>萬曉，〈陝西三橋鎮出土宋盧士隆墓誌〉，《陝西歷史博物館館刊》，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178-179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</si>
  <si>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山西省忻縣城南三十里豆羅村火車東路邊</t>
    </r>
  </si>
  <si>
    <r>
      <rPr>
        <sz val="12"/>
        <color theme="1"/>
        <rFont val="新細明體"/>
        <family val="2"/>
        <charset val="136"/>
      </rPr>
      <t>山西</t>
    </r>
  </si>
  <si>
    <r>
      <rPr>
        <sz val="12"/>
        <color theme="1"/>
        <rFont val="新細明體"/>
        <family val="2"/>
        <charset val="136"/>
      </rPr>
      <t>田茂</t>
    </r>
  </si>
  <si>
    <r>
      <rPr>
        <sz val="12"/>
        <color theme="1"/>
        <rFont val="新細明體"/>
        <family val="2"/>
        <charset val="136"/>
      </rPr>
      <t>馮文海，〈山西忻縣北宋墓清理簡報〉，《文物》，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49-51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</si>
  <si>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山西省晉中市左權縣壇房街花園小區</t>
    </r>
  </si>
  <si>
    <r>
      <rPr>
        <sz val="12"/>
        <color theme="1"/>
        <rFont val="新細明體"/>
        <family val="2"/>
        <charset val="136"/>
      </rPr>
      <t>趙武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下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下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</si>
  <si>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姜杉、馮耀武，〈山西左權發現宋代雙層墓〉，《文物世界》，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</si>
  <si>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山西省長治市五馬村</t>
    </r>
  </si>
  <si>
    <r>
      <rPr>
        <sz val="12"/>
        <color theme="1"/>
        <rFont val="新細明體"/>
        <family val="2"/>
        <charset val="136"/>
      </rPr>
      <t>馬吉、陳氏</t>
    </r>
  </si>
  <si>
    <r>
      <t>1010-1081(72)(</t>
    </r>
    <r>
      <rPr>
        <sz val="12"/>
        <color theme="1"/>
        <rFont val="新細明體"/>
        <family val="2"/>
        <charset val="136"/>
      </rPr>
      <t>馬吉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1018-1081(64)(</t>
    </r>
    <r>
      <rPr>
        <sz val="12"/>
        <color theme="1"/>
        <rFont val="新細明體"/>
        <family val="2"/>
        <charset val="136"/>
      </rPr>
      <t>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</si>
  <si>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王進先、石衛國，〈山西長治市五馬村宋墓〉，《考古》，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815-817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</si>
  <si>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山西省運城市稷山縣南陽村</t>
    </r>
  </si>
  <si>
    <r>
      <rPr>
        <sz val="12"/>
        <color theme="1"/>
        <rFont val="新細明體"/>
        <family val="2"/>
        <charset val="136"/>
      </rPr>
      <t>李錫</t>
    </r>
  </si>
  <si>
    <r>
      <rPr>
        <sz val="12"/>
        <color theme="1"/>
        <rFont val="新細明體"/>
        <family val="2"/>
        <charset val="136"/>
      </rPr>
      <t>山西省考古研究所，〈稷山南陽宋代紀年墓〉，《三晉考古》，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510-514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</si>
  <si>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山西省長治市故漳鄉故縣村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</si>
  <si>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宗故府君</t>
    </r>
  </si>
  <si>
    <r>
      <rPr>
        <sz val="12"/>
        <color theme="1"/>
        <rFont val="新細明體"/>
        <family val="2"/>
        <charset val="136"/>
      </rPr>
      <t>朱曉芳、王進先，〈山西長治故縣村宋代壁畫墓〉，《文物》，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51-61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</si>
  <si>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M66</t>
    </r>
  </si>
  <si>
    <r>
      <rPr>
        <sz val="12"/>
        <color theme="1"/>
        <rFont val="新細明體"/>
        <family val="2"/>
        <charset val="136"/>
      </rPr>
      <t>劉仲方</t>
    </r>
  </si>
  <si>
    <r>
      <rPr>
        <sz val="12"/>
        <color theme="1"/>
        <rFont val="新細明體"/>
        <family val="2"/>
        <charset val="136"/>
      </rPr>
      <t>代尊德，〈太原小井峪宋墓第二次發掘記〉，《考古》，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259-263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解希恭，〈太原小井峪宋、明墓第一次發掘記〉，《考古》，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250-258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</si>
  <si>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山西省忻州市繁峙縣杏園村</t>
    </r>
  </si>
  <si>
    <r>
      <rPr>
        <sz val="12"/>
        <color theme="1"/>
        <rFont val="新細明體"/>
        <family val="2"/>
        <charset val="136"/>
      </rPr>
      <t>馮氏</t>
    </r>
  </si>
  <si>
    <r>
      <rPr>
        <sz val="12"/>
        <color theme="1"/>
        <rFont val="新細明體"/>
        <family val="2"/>
        <charset val="136"/>
      </rPr>
      <t>李裕民、李宏如，〈北宋馮氏磚志考〉，《文物世界》，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88-89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</si>
  <si>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山西省運城市平陸縣關家窩村</t>
    </r>
  </si>
  <si>
    <r>
      <rPr>
        <sz val="12"/>
        <color theme="1"/>
        <rFont val="新細明體"/>
        <family val="2"/>
        <charset val="136"/>
      </rPr>
      <t>魏閑</t>
    </r>
  </si>
  <si>
    <r>
      <rPr>
        <sz val="12"/>
        <color theme="1"/>
        <rFont val="新細明體"/>
        <family val="2"/>
        <charset val="136"/>
      </rPr>
      <t>戴尊德，〈北宋魏閑墓志銘之發現與研究〉，《山西省考古學會論文集》，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201-204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</si>
  <si>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湖南省常德縣河洑鎮（今常德市武陵區河洑鎮）</t>
    </r>
  </si>
  <si>
    <r>
      <rPr>
        <sz val="12"/>
        <color theme="1"/>
        <rFont val="新細明體"/>
        <family val="2"/>
        <charset val="136"/>
      </rPr>
      <t>湖南</t>
    </r>
  </si>
  <si>
    <r>
      <rPr>
        <sz val="12"/>
        <color theme="1"/>
        <rFont val="新細明體"/>
        <family val="2"/>
        <charset val="136"/>
      </rPr>
      <t>張顒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、周氏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西室</t>
    </r>
    <r>
      <rPr>
        <sz val="12"/>
        <color theme="1"/>
        <rFont val="Calibri"/>
        <family val="2"/>
      </rPr>
      <t>)</t>
    </r>
  </si>
  <si>
    <r>
      <t>1007-1086(</t>
    </r>
    <r>
      <rPr>
        <sz val="12"/>
        <color theme="1"/>
        <rFont val="新細明體"/>
        <family val="2"/>
        <charset val="136"/>
      </rPr>
      <t>張顒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</si>
  <si>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湖南省博物館，〈湖南常德北宋張顒墓〉，《考古》，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233-238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</si>
  <si>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湖北省安陸縣毛家山</t>
    </r>
  </si>
  <si>
    <r>
      <rPr>
        <sz val="12"/>
        <color theme="1"/>
        <rFont val="新細明體"/>
        <family val="2"/>
        <charset val="136"/>
      </rPr>
      <t>湖北</t>
    </r>
  </si>
  <si>
    <r>
      <rPr>
        <sz val="12"/>
        <color theme="1"/>
        <rFont val="新細明體"/>
        <family val="2"/>
        <charset val="136"/>
      </rPr>
      <t>時語</t>
    </r>
  </si>
  <si>
    <r>
      <rPr>
        <sz val="12"/>
        <color theme="1"/>
        <rFont val="新細明體"/>
        <family val="2"/>
        <charset val="136"/>
      </rPr>
      <t>安陸縣文化館，〈安陸毛家山一號宋墓清理簡報〉，《江漢考古》，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63-64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</si>
  <si>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湖北省黃岡市浠水縣城關鎮（今清泉鎮）</t>
    </r>
  </si>
  <si>
    <r>
      <rPr>
        <sz val="12"/>
        <color theme="1"/>
        <rFont val="新細明體"/>
        <family val="2"/>
        <charset val="136"/>
      </rPr>
      <t>侯嚴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、施氏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</t>
    </r>
    <r>
      <rPr>
        <sz val="12"/>
        <color theme="1"/>
        <rFont val="Calibri"/>
        <family val="2"/>
      </rPr>
      <t>)</t>
    </r>
  </si>
  <si>
    <r>
      <t>1037-1090(54)(</t>
    </r>
    <r>
      <rPr>
        <sz val="12"/>
        <color theme="1"/>
        <rFont val="新細明體"/>
        <family val="2"/>
        <charset val="136"/>
      </rPr>
      <t>侯嚴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1032-1094(63)(</t>
    </r>
    <r>
      <rPr>
        <sz val="12"/>
        <color theme="1"/>
        <rFont val="新細明體"/>
        <family val="2"/>
        <charset val="136"/>
      </rPr>
      <t>施氏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</si>
  <si>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浠水宋墓考古發掘隊，〈浠水縣城關鎮北宋石室墓發掘簡報〉，《江漢考古》，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1-17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</si>
  <si>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湖北省黃岡市英山縣楊柳區西庄畈鄉茅竹灣村（今楊柳灣鎮）</t>
    </r>
  </si>
  <si>
    <r>
      <rPr>
        <sz val="12"/>
        <color theme="1"/>
        <rFont val="新細明體"/>
        <family val="2"/>
        <charset val="136"/>
      </rPr>
      <t>胡氏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西室</t>
    </r>
    <r>
      <rPr>
        <sz val="12"/>
        <color theme="1"/>
        <rFont val="Calibri"/>
        <family val="2"/>
      </rPr>
      <t>)</t>
    </r>
  </si>
  <si>
    <r>
      <t>?-1115(</t>
    </r>
    <r>
      <rPr>
        <sz val="12"/>
        <color theme="1"/>
        <rFont val="新細明體"/>
        <family val="2"/>
        <charset val="136"/>
      </rPr>
      <t>西室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</si>
  <si>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黃岡地區博物館、英山縣博物館、文化館，〈英山縣茅竹灣宋墓發掘〉，《江漢考古》，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3-31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</si>
  <si>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湖北省麻城縣閻河公社劉李壪（今閻家河鎮）</t>
    </r>
  </si>
  <si>
    <r>
      <rPr>
        <sz val="12"/>
        <color theme="1"/>
        <rFont val="新細明體"/>
        <family val="2"/>
        <charset val="136"/>
      </rPr>
      <t>閻良佐</t>
    </r>
  </si>
  <si>
    <r>
      <rPr>
        <sz val="12"/>
        <color theme="1"/>
        <rFont val="新細明體"/>
        <family val="2"/>
        <charset val="136"/>
      </rPr>
      <t>王善才、陳恒樹，〈湖北麻城北宋石室墓清理簡報〉，《考古》，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21-24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</si>
  <si>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湖北襄樊市鄭家山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</si>
  <si>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趙□度</t>
    </r>
  </si>
  <si>
    <r>
      <rPr>
        <sz val="12"/>
        <color theme="1"/>
        <rFont val="新細明體"/>
        <family val="2"/>
        <charset val="136"/>
      </rPr>
      <t>襄樊市博物館，〈襄樊市區發現一座宋墓〉，《江漢考古》，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8-10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</si>
  <si>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湖南省益陽市梓山湖水庫旁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</si>
  <si>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周氏一娘</t>
    </r>
  </si>
  <si>
    <r>
      <rPr>
        <sz val="12"/>
        <color theme="1"/>
        <rFont val="新細明體"/>
        <family val="2"/>
        <charset val="136"/>
      </rPr>
      <t>湖南省文物考古研究所、益陽市文物管理處，〈湖南益陽梓山湖孫吳、宋墓發掘簡報〉，《湖南考古輯刊》，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128-154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</si>
  <si>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江西省德安縣義峰山</t>
    </r>
  </si>
  <si>
    <r>
      <rPr>
        <sz val="12"/>
        <color theme="1"/>
        <rFont val="新細明體"/>
        <family val="2"/>
        <charset val="136"/>
      </rPr>
      <t>吳亮</t>
    </r>
  </si>
  <si>
    <r>
      <rPr>
        <sz val="12"/>
        <color theme="1"/>
        <rFont val="新細明體"/>
        <family val="2"/>
        <charset val="136"/>
      </rPr>
      <t>江西省博物館，〈德安縣北宋康定元年墓〉，收入《江西宋代紀年墓與紀年青白瓷》，北京：文物出版社，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42-47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彭適凡、唐昌樸，〈江西發現幾座北宋紀年墓〉，《文物》，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</si>
  <si>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江蘇省揚州市儀徵市真州鎮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原載揚州儀徵縣曹山公社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</si>
  <si>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江蘇</t>
    </r>
  </si>
  <si>
    <r>
      <rPr>
        <sz val="12"/>
        <color theme="1"/>
        <rFont val="新細明體"/>
        <family val="2"/>
        <charset val="136"/>
      </rPr>
      <t>柳植</t>
    </r>
  </si>
  <si>
    <r>
      <rPr>
        <sz val="12"/>
        <color theme="1"/>
        <rFont val="新細明體"/>
        <family val="2"/>
        <charset val="136"/>
      </rPr>
      <t>揚州博物館李久梅，〈介紹揚州地區近來發現的兩座宋墓〉，《文博通訊》，</t>
    </r>
    <r>
      <rPr>
        <sz val="12"/>
        <color theme="1"/>
        <rFont val="Calibri"/>
        <family val="2"/>
      </rPr>
      <t>25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1979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</si>
  <si>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江蘇省常州市天寧區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原載常州市南門外企新磚瓦廠工地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</si>
  <si>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胡宗愈</t>
    </r>
  </si>
  <si>
    <r>
      <rPr>
        <sz val="12"/>
        <color theme="1"/>
        <rFont val="新細明體"/>
        <family val="2"/>
        <charset val="136"/>
      </rPr>
      <t>陳晶，〈宋胡宗愈墓誌〉，《文博通訊》，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</si>
  <si>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江蘇省揚州市儀徵化纖工地</t>
    </r>
  </si>
  <si>
    <r>
      <rPr>
        <sz val="12"/>
        <color theme="1"/>
        <rFont val="新細明體"/>
        <family val="2"/>
        <charset val="136"/>
      </rPr>
      <t>許世京</t>
    </r>
  </si>
  <si>
    <r>
      <rPr>
        <sz val="12"/>
        <color theme="1"/>
        <rFont val="新細明體"/>
        <family val="2"/>
        <charset val="136"/>
      </rPr>
      <t>吳煒，〈江蘇儀徵發現宋人許世京墓誌〉，《東南文化》，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79-82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</si>
  <si>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江蘇省南京市江寧區東善橋鎮</t>
    </r>
  </si>
  <si>
    <r>
      <rPr>
        <sz val="12"/>
        <color theme="1"/>
        <rFont val="新細明體"/>
        <family val="2"/>
        <charset val="136"/>
      </rPr>
      <t>徐的</t>
    </r>
  </si>
  <si>
    <r>
      <rPr>
        <sz val="12"/>
        <color theme="1"/>
        <rFont val="新細明體"/>
        <family val="2"/>
        <charset val="136"/>
      </rPr>
      <t>王德慶，〈江蘇江寧東馮村宋徐的墓清理記〉，《考古》，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485-487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</si>
  <si>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江蘇省南京市江寧區東善橋鎮馮村徐伯通墓</t>
    </r>
  </si>
  <si>
    <r>
      <rPr>
        <sz val="12"/>
        <color theme="1"/>
        <rFont val="新細明體"/>
        <family val="2"/>
        <charset val="136"/>
      </rPr>
      <t>徐伯通</t>
    </r>
  </si>
  <si>
    <r>
      <rPr>
        <sz val="12"/>
        <color theme="1"/>
        <rFont val="新細明體"/>
        <family val="2"/>
        <charset val="136"/>
      </rPr>
      <t>王德慶、陳福坤，〈江蘇江寧東善鄉馮村清理二座北宋墓〉，《考古》，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</si>
  <si>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江蘇省南京市江寧區東善橋鎮馮村方氏墓</t>
    </r>
  </si>
  <si>
    <r>
      <rPr>
        <sz val="12"/>
        <color theme="1"/>
        <rFont val="新細明體"/>
        <family val="2"/>
        <charset val="136"/>
      </rPr>
      <t>方氏</t>
    </r>
  </si>
  <si>
    <r>
      <rPr>
        <sz val="12"/>
        <color theme="1"/>
        <rFont val="新細明體"/>
        <family val="2"/>
        <charset val="136"/>
      </rPr>
      <t>江蘇省南京市中華門外丁家山北麓</t>
    </r>
  </si>
  <si>
    <r>
      <rPr>
        <sz val="12"/>
        <color theme="1"/>
        <rFont val="新細明體"/>
        <family val="2"/>
        <charset val="136"/>
      </rPr>
      <t>鐘氏</t>
    </r>
  </si>
  <si>
    <r>
      <rPr>
        <sz val="12"/>
        <color theme="1"/>
        <rFont val="新細明體"/>
        <family val="2"/>
        <charset val="136"/>
      </rPr>
      <t>李蔚然，〈南京中華門外宋墓〉，《考古》，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343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</si>
  <si>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浙江省金華市蘭溪市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報告載浙江省蘭溪縣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白塔塢</t>
    </r>
  </si>
  <si>
    <r>
      <rPr>
        <sz val="12"/>
        <color theme="1"/>
        <rFont val="新細明體"/>
        <family val="2"/>
        <charset val="136"/>
      </rPr>
      <t>浙江</t>
    </r>
  </si>
  <si>
    <r>
      <rPr>
        <sz val="12"/>
        <color theme="1"/>
        <rFont val="新細明體"/>
        <family val="2"/>
        <charset val="136"/>
      </rPr>
      <t>范惇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、杜氏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</t>
    </r>
    <r>
      <rPr>
        <sz val="12"/>
        <color theme="1"/>
        <rFont val="Calibri"/>
        <family val="2"/>
      </rPr>
      <t>)</t>
    </r>
  </si>
  <si>
    <r>
      <t>1029-1098(70)(</t>
    </r>
    <r>
      <rPr>
        <sz val="12"/>
        <color theme="1"/>
        <rFont val="新細明體"/>
        <family val="2"/>
        <charset val="136"/>
      </rPr>
      <t>范惇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?-1090(</t>
    </r>
    <r>
      <rPr>
        <sz val="12"/>
        <color theme="1"/>
        <rFont val="新細明體"/>
        <family val="2"/>
        <charset val="136"/>
      </rPr>
      <t>杜氏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</si>
  <si>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金華地區文管會，〈浙江蘭溪縣北宋石室墓〉，《考古》，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155-157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</si>
  <si>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浙江省寧波市象山縣珠溪鄉常樂寺</t>
    </r>
  </si>
  <si>
    <r>
      <rPr>
        <sz val="12"/>
        <color theme="1"/>
        <rFont val="新細明體"/>
        <family val="2"/>
        <charset val="136"/>
      </rPr>
      <t>黃浦</t>
    </r>
  </si>
  <si>
    <r>
      <rPr>
        <sz val="12"/>
        <color theme="1"/>
        <rFont val="新細明體"/>
        <family val="2"/>
        <charset val="136"/>
      </rPr>
      <t>錢永章，〈浙江象山縣清理北宋黃浦墓〉，《考古》，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861-863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</si>
  <si>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江蘇省南京市中山門外孝衛街鐵匠營東北水塘北岸</t>
    </r>
  </si>
  <si>
    <r>
      <rPr>
        <sz val="12"/>
        <color theme="1"/>
        <rFont val="新細明體"/>
        <family val="2"/>
        <charset val="136"/>
      </rPr>
      <t>南京市博物館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新細明體"/>
        <family val="2"/>
        <charset val="136"/>
      </rPr>
      <t>管玉春，〈南京市孝衛街北宋墓出土木尺〉，《文物》，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</si>
  <si>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江蘇省南京市幕府山</t>
    </r>
  </si>
  <si>
    <r>
      <rPr>
        <sz val="12"/>
        <color theme="1"/>
        <rFont val="新細明體"/>
        <family val="2"/>
        <charset val="136"/>
      </rPr>
      <t>南京市博物館，〈南京幕府山宋墓清理簡報〉，《文物》，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</si>
  <si>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江蘇省鎮江市南郊距市中心西南二公里的黃鶴山西麓處</t>
    </r>
  </si>
  <si>
    <r>
      <rPr>
        <sz val="12"/>
        <color theme="1"/>
        <rFont val="新細明體"/>
        <family val="2"/>
        <charset val="136"/>
      </rPr>
      <t>章岷</t>
    </r>
  </si>
  <si>
    <r>
      <rPr>
        <sz val="12"/>
        <color theme="1"/>
        <rFont val="新細明體"/>
        <family val="2"/>
        <charset val="136"/>
      </rPr>
      <t>鎮江市博物館，〈鎮江市南郊北宋章岷墓〉，《文物》，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55-58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</si>
  <si>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江蘇省江寧縣南京附近東善橋</t>
    </r>
  </si>
  <si>
    <r>
      <rPr>
        <sz val="12"/>
        <color theme="1"/>
        <rFont val="新細明體"/>
        <family val="2"/>
        <charset val="136"/>
      </rPr>
      <t>王氏</t>
    </r>
  </si>
  <si>
    <r>
      <rPr>
        <sz val="12"/>
        <color theme="1"/>
        <rFont val="新細明體"/>
        <family val="2"/>
        <charset val="136"/>
      </rPr>
      <t>朱江，〈江蘇南部宋墓記略〉，《考古》，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318-319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</si>
  <si>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江蘇省淮安縣楊廟鎮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</si>
  <si>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邵氏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中室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、楊公佐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、周氏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西室</t>
    </r>
    <r>
      <rPr>
        <sz val="12"/>
        <color theme="1"/>
        <rFont val="Calibri"/>
        <family val="2"/>
      </rPr>
      <t>)</t>
    </r>
  </si>
  <si>
    <r>
      <t>Unknown(</t>
    </r>
    <r>
      <rPr>
        <sz val="12"/>
        <color theme="1"/>
        <rFont val="新細明體"/>
        <family val="2"/>
        <charset val="136"/>
      </rPr>
      <t>邵氏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1040-1094(55)(</t>
    </r>
    <r>
      <rPr>
        <sz val="12"/>
        <color theme="1"/>
        <rFont val="新細明體"/>
        <family val="2"/>
        <charset val="136"/>
      </rPr>
      <t>楊公佐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周氏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</si>
  <si>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江蘇市文物管理委員會、南京博物院，〈江蘇淮安宋代壁畫墓〉，《文物》，</t>
    </r>
    <r>
      <rPr>
        <sz val="12"/>
        <color theme="1"/>
        <rFont val="Calibri"/>
        <family val="2"/>
      </rPr>
      <t>1960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8-9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43-51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羅宗真，〈淮安宋墓出土的漆器〉，《文物》，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</si>
  <si>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江蘇省江陰縣東園村</t>
    </r>
  </si>
  <si>
    <r>
      <rPr>
        <sz val="12"/>
        <color theme="1"/>
        <rFont val="新細明體"/>
        <family val="2"/>
        <charset val="136"/>
      </rPr>
      <t>葛閎</t>
    </r>
    <r>
      <rPr>
        <sz val="12"/>
        <color theme="1"/>
        <rFont val="Calibri"/>
        <family val="2"/>
      </rPr>
      <t>(?)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</si>
  <si>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t>Unknown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</si>
  <si>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江陰縣文化館，〈江陰夏港北宋墓發掘簡報〉，《文博通訊》，</t>
    </r>
    <r>
      <rPr>
        <sz val="12"/>
        <color theme="1"/>
        <rFont val="Calibri"/>
        <family val="2"/>
      </rPr>
      <t>31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9-12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江陰縣文化館，〈江蘇江陰北宋葛閎夫婦墓〉，收入《文物資料叢刊》，第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期。北京：文物出版社，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171-174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38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</si>
  <si>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江蘇泰縣（現泰州市）姜埝</t>
    </r>
  </si>
  <si>
    <r>
      <rPr>
        <sz val="12"/>
        <color theme="1"/>
        <rFont val="新細明體"/>
        <family val="2"/>
        <charset val="136"/>
      </rPr>
      <t>陳天若</t>
    </r>
  </si>
  <si>
    <r>
      <rPr>
        <sz val="12"/>
        <color theme="1"/>
        <rFont val="新細明體"/>
        <family val="2"/>
        <charset val="136"/>
      </rPr>
      <t>周煜，〈泰縣姜埝發現北宋墓〉，《文博通訊》，</t>
    </r>
    <r>
      <rPr>
        <sz val="12"/>
        <color theme="1"/>
        <rFont val="Calibri"/>
        <family val="2"/>
      </rPr>
      <t>34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</si>
  <si>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江蘇省泰州森森莊</t>
    </r>
  </si>
  <si>
    <r>
      <rPr>
        <sz val="12"/>
        <color theme="1"/>
        <rFont val="新細明體"/>
        <family val="2"/>
        <charset val="136"/>
      </rPr>
      <t>姜仁惠</t>
    </r>
  </si>
  <si>
    <r>
      <rPr>
        <sz val="12"/>
        <color theme="1"/>
        <rFont val="新細明體"/>
        <family val="2"/>
        <charset val="136"/>
      </rPr>
      <t>黃炳煜，〈江蘇泰州北宋墓出土器物〉，《東南文化》，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64-69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</si>
  <si>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江蘇省溧陽縣竹簀公社中梅大隊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</si>
  <si>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李彬</t>
    </r>
  </si>
  <si>
    <r>
      <rPr>
        <sz val="12"/>
        <color theme="1"/>
        <rFont val="新細明體"/>
        <family val="2"/>
        <charset val="136"/>
      </rPr>
      <t>鎮江市博物館、溧陽縣文化館，〈江蘇溧陽竹簀北宋李彬夫婦墓〉，《文物》，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34-44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莊程桓，〈江蘇溧陽北宋李彬夫妻墓五星鎮墓葬俗考〉，《文博》，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99-111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呂瑞東，〈北宋李彬夫婦墓出土五星俑研究〉，《東南文化》，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126-134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</si>
  <si>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浙江省溫州市郭溪鎮梅園村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</si>
  <si>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趙氏</t>
    </r>
  </si>
  <si>
    <r>
      <rPr>
        <sz val="12"/>
        <color theme="1"/>
        <rFont val="新細明體"/>
        <family val="2"/>
        <charset val="136"/>
      </rPr>
      <t>王同軍，〈溫州郭溪梅園發現南宋張煇家族墓〉，《東方博物》，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312-316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</si>
  <si>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江蘇省金壇市茅麓鎮石馬墳</t>
    </r>
    <r>
      <rPr>
        <sz val="12"/>
        <color theme="1"/>
        <rFont val="Calibri"/>
        <family val="2"/>
      </rPr>
      <t>05JMSM1</t>
    </r>
  </si>
  <si>
    <r>
      <rPr>
        <sz val="12"/>
        <color theme="1"/>
        <rFont val="新細明體"/>
        <family val="2"/>
        <charset val="136"/>
      </rPr>
      <t>王君</t>
    </r>
  </si>
  <si>
    <r>
      <rPr>
        <sz val="12"/>
        <color theme="1"/>
        <rFont val="新細明體"/>
        <family val="2"/>
        <charset val="136"/>
      </rPr>
      <t>金壇市博物館，〈金壇市茅麓鎮石馬墳北宋墓的發掘〉，《東南文化》，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</si>
  <si>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江蘇省金壇市茅麓鎮石馬墳</t>
    </r>
    <r>
      <rPr>
        <sz val="12"/>
        <color theme="1"/>
        <rFont val="Calibri"/>
        <family val="2"/>
      </rPr>
      <t>05JMSM2</t>
    </r>
  </si>
  <si>
    <r>
      <rPr>
        <sz val="12"/>
        <color theme="1"/>
        <rFont val="新細明體"/>
        <family val="2"/>
        <charset val="136"/>
      </rPr>
      <t>孫氏</t>
    </r>
  </si>
  <si>
    <r>
      <rPr>
        <sz val="12"/>
        <color theme="1"/>
        <rFont val="新細明體"/>
        <family val="2"/>
        <charset val="136"/>
      </rPr>
      <t>浙江省衢縣全旺公社馬依大隊村外大壽塢山坡</t>
    </r>
  </si>
  <si>
    <r>
      <rPr>
        <sz val="12"/>
        <color theme="1"/>
        <rFont val="新細明體"/>
        <family val="2"/>
        <charset val="136"/>
      </rPr>
      <t>劉正夫、張氏</t>
    </r>
  </si>
  <si>
    <r>
      <t>?-1112(</t>
    </r>
    <r>
      <rPr>
        <sz val="12"/>
        <color theme="1"/>
        <rFont val="新細明體"/>
        <family val="2"/>
        <charset val="136"/>
      </rPr>
      <t>劉正夫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?-1124(</t>
    </r>
    <r>
      <rPr>
        <sz val="12"/>
        <color theme="1"/>
        <rFont val="新細明體"/>
        <family val="2"/>
        <charset val="136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</si>
  <si>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崔成實，〈浙江衢縣出土北宋鐵鑄張氏墓記〉，《文物》，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</si>
  <si>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上海市嘉定縣城廂鎮</t>
    </r>
    <r>
      <rPr>
        <sz val="12"/>
        <color theme="1"/>
        <rFont val="Calibri"/>
        <family val="2"/>
      </rPr>
      <t>JM1</t>
    </r>
  </si>
  <si>
    <r>
      <rPr>
        <sz val="12"/>
        <color theme="1"/>
        <rFont val="新細明體"/>
        <family val="2"/>
        <charset val="136"/>
      </rPr>
      <t>上海</t>
    </r>
  </si>
  <si>
    <r>
      <rPr>
        <sz val="12"/>
        <color theme="1"/>
        <rFont val="新細明體"/>
        <family val="2"/>
        <charset val="136"/>
      </rPr>
      <t>趙鑄</t>
    </r>
  </si>
  <si>
    <r>
      <rPr>
        <sz val="12"/>
        <color theme="1"/>
        <rFont val="新細明體"/>
        <family val="2"/>
        <charset val="136"/>
      </rPr>
      <t>上海博物館考古部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新細明體"/>
        <family val="2"/>
        <charset val="136"/>
      </rPr>
      <t>王正書，〈上海嘉定宋趙鑄夫婦墓〉，《文物》，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89-90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何繼英；上海博物館，《上海唐宋元墓》，北京：科學出版社，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</si>
  <si>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上海市嘉定縣城廂鎮</t>
    </r>
    <r>
      <rPr>
        <sz val="12"/>
        <color theme="1"/>
        <rFont val="Calibri"/>
        <family val="2"/>
      </rPr>
      <t>JM2</t>
    </r>
  </si>
  <si>
    <r>
      <rPr>
        <sz val="12"/>
        <color theme="1"/>
        <rFont val="新細明體"/>
        <family val="2"/>
        <charset val="136"/>
      </rPr>
      <t>上海市嘉定區</t>
    </r>
  </si>
  <si>
    <r>
      <rPr>
        <sz val="12"/>
        <color theme="1"/>
        <rFont val="新細明體"/>
        <family val="2"/>
        <charset val="136"/>
      </rPr>
      <t>孫偁</t>
    </r>
  </si>
  <si>
    <r>
      <rPr>
        <sz val="12"/>
        <color theme="1"/>
        <rFont val="新細明體"/>
        <family val="2"/>
        <charset val="136"/>
      </rPr>
      <t>何繼英；上海博物館，《上海唐宋元墓》，北京：科學出版社，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</si>
  <si>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浙江省龍游縣湖鎮寺底袁村宋墓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</si>
  <si>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新細明體"/>
        <family val="2"/>
        <charset val="136"/>
      </rPr>
      <t>余氏十一娘</t>
    </r>
  </si>
  <si>
    <r>
      <rPr>
        <sz val="12"/>
        <color theme="1"/>
        <rFont val="新細明體"/>
        <family val="2"/>
        <charset val="136"/>
      </rPr>
      <t>浙江省文物考古研究所，《浙江宋墓》，北京：科學出版社，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</si>
  <si>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甘肅省慶陽市鎮原縣</t>
    </r>
  </si>
  <si>
    <r>
      <rPr>
        <sz val="12"/>
        <color theme="1"/>
        <rFont val="新細明體"/>
        <family val="2"/>
        <charset val="136"/>
      </rPr>
      <t>甘肅</t>
    </r>
  </si>
  <si>
    <r>
      <rPr>
        <sz val="12"/>
        <color theme="1"/>
        <rFont val="新細明體"/>
        <family val="2"/>
        <charset val="136"/>
      </rPr>
      <t>慶陽地區博物館　許俊臣，〈甘肅鎮原縣出土北宋浮雕畫磚〉，《考古與文物》，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</si>
  <si>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</t>
    </r>
  </si>
  <si>
    <r>
      <rPr>
        <sz val="12"/>
        <color theme="1"/>
        <rFont val="新細明體"/>
        <family val="2"/>
        <charset val="136"/>
      </rPr>
      <t>吳從實</t>
    </r>
  </si>
  <si>
    <r>
      <rPr>
        <sz val="12"/>
        <color theme="1"/>
        <rFont val="新細明體"/>
        <family val="2"/>
        <charset val="136"/>
      </rPr>
      <t>濟南市博物館、濟南市考古所，〈濟南市宋金磚雕壁畫墓〉，《文物》，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</si>
  <si>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山東省煙台市棲霞市慕家店村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</si>
  <si>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慕伉</t>
    </r>
  </si>
  <si>
    <r>
      <rPr>
        <sz val="12"/>
        <color theme="1"/>
        <rFont val="新細明體"/>
        <family val="2"/>
        <charset val="136"/>
      </rPr>
      <t>李元章，〈山東棲霞市慕家店宋代慕伉墓〉，《考古》，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45-49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</si>
  <si>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山東省濟寧市嘉祥縣釣魚山一號</t>
    </r>
  </si>
  <si>
    <r>
      <rPr>
        <sz val="12"/>
        <color theme="1"/>
        <rFont val="新細明體"/>
        <family val="2"/>
        <charset val="136"/>
      </rPr>
      <t>楊氏</t>
    </r>
  </si>
  <si>
    <r>
      <rPr>
        <sz val="12"/>
        <color theme="1"/>
        <rFont val="新細明體"/>
        <family val="2"/>
        <charset val="136"/>
      </rPr>
      <t>山東嘉祥縣文管所，〈山東嘉祥縣釣魚山發現兩座宋墓〉，《考古》，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822-826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</si>
  <si>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山東省濟南市七里山東麓</t>
    </r>
  </si>
  <si>
    <r>
      <rPr>
        <sz val="12"/>
        <color theme="1"/>
        <rFont val="新細明體"/>
        <family val="2"/>
        <charset val="136"/>
      </rPr>
      <t>張約</t>
    </r>
  </si>
  <si>
    <r>
      <rPr>
        <sz val="12"/>
        <color theme="1"/>
        <rFont val="新細明體"/>
        <family val="2"/>
        <charset val="136"/>
      </rPr>
      <t>韓明祥，〈《張約墓志銘》的撰文者張掞〉，《文物》，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82-83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</si>
  <si>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山東省青州市雲門山</t>
    </r>
  </si>
  <si>
    <r>
      <rPr>
        <sz val="12"/>
        <color theme="1"/>
        <rFont val="新細明體"/>
        <family val="2"/>
        <charset val="136"/>
      </rPr>
      <t>李頎、劉氏</t>
    </r>
  </si>
  <si>
    <r>
      <t>984-1045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986-1049</t>
    </r>
  </si>
  <si>
    <r>
      <rPr>
        <sz val="12"/>
        <color theme="1"/>
        <rFont val="新細明體"/>
        <family val="2"/>
        <charset val="136"/>
      </rPr>
      <t>李森，〈新見北宋李頎墓志考釋〉，《考古與文物》，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79-86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</si>
  <si>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山東省肥城縣邊院鎮東向南莊</t>
    </r>
  </si>
  <si>
    <r>
      <rPr>
        <sz val="12"/>
        <color theme="1"/>
        <rFont val="新細明體"/>
        <family val="2"/>
        <charset val="136"/>
      </rPr>
      <t>李穆、任氏</t>
    </r>
  </si>
  <si>
    <r>
      <t>?-1075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</si>
  <si>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新細明體"/>
        <family val="2"/>
        <charset val="136"/>
      </rPr>
      <t>程兆奎，〈山東肥城發現宋司勛郎李穆夫婦墓志〉，《文物》，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86-88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</si>
  <si>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四川省德陽市綿竹市城西郊瓦廟子側</t>
    </r>
  </si>
  <si>
    <r>
      <rPr>
        <sz val="12"/>
        <color theme="1"/>
        <rFont val="新細明體"/>
        <family val="2"/>
        <charset val="136"/>
      </rPr>
      <t>四川</t>
    </r>
  </si>
  <si>
    <r>
      <rPr>
        <sz val="12"/>
        <color theme="1"/>
        <rFont val="新細明體"/>
        <family val="2"/>
        <charset val="136"/>
      </rPr>
      <t>張紘</t>
    </r>
  </si>
  <si>
    <r>
      <rPr>
        <sz val="12"/>
        <color theme="1"/>
        <rFont val="新細明體"/>
        <family val="2"/>
        <charset val="136"/>
      </rPr>
      <t>寧志奇，〈北宋武都居士張紘墓銘〉，《四川文物》，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</si>
  <si>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四川省成都市成華區東郊聖燈鄉</t>
    </r>
    <r>
      <rPr>
        <sz val="12"/>
        <color theme="1"/>
        <rFont val="Calibri"/>
        <family val="2"/>
      </rPr>
      <t>208</t>
    </r>
    <r>
      <rPr>
        <sz val="12"/>
        <color theme="1"/>
        <rFont val="新細明體"/>
        <family val="2"/>
        <charset val="136"/>
      </rPr>
      <t>廠</t>
    </r>
  </si>
  <si>
    <r>
      <rPr>
        <sz val="12"/>
        <color theme="1"/>
        <rFont val="新細明體"/>
        <family val="2"/>
        <charset val="136"/>
      </rPr>
      <t>張確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、張確妻杜氏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</si>
  <si>
    <r>
      <t>1023-1081(59)(</t>
    </r>
    <r>
      <rPr>
        <sz val="12"/>
        <color theme="1"/>
        <rFont val="新細明體"/>
        <family val="2"/>
        <charset val="136"/>
      </rPr>
      <t>張確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1023-1090(68)(</t>
    </r>
    <r>
      <rPr>
        <sz val="12"/>
        <color theme="1"/>
        <rFont val="新細明體"/>
        <family val="2"/>
        <charset val="136"/>
      </rPr>
      <t>杜氏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</si>
  <si>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成都市博物館考古隊、翁善良、羅偉先，〈成都東郊北宋張確夫婦墓〉，《文物》，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</si>
  <si>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四川省成都市北郊龍潭鄉保平村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</si>
  <si>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宋京</t>
    </r>
  </si>
  <si>
    <r>
      <rPr>
        <sz val="12"/>
        <color theme="1"/>
        <rFont val="新細明體"/>
        <family val="2"/>
        <charset val="136"/>
      </rPr>
      <t>成都市文物考古研究所，〈四川成都北宋宋京夫婦墓〉，《文物》，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</si>
  <si>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四川省成都市邛崍縣五綿山</t>
    </r>
  </si>
  <si>
    <r>
      <rPr>
        <sz val="12"/>
        <color theme="1"/>
        <rFont val="新細明體"/>
        <family val="2"/>
        <charset val="136"/>
      </rPr>
      <t>徐姓墓主</t>
    </r>
  </si>
  <si>
    <r>
      <rPr>
        <sz val="12"/>
        <color theme="1"/>
        <rFont val="新細明體"/>
        <family val="2"/>
        <charset val="136"/>
      </rPr>
      <t>邛崍縣文物管理所，〈邛崍縣北宋墓清理簡報〉，《四川文物》，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76-78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</si>
  <si>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四川省成都市新津縣鄧雙鄉金竹村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</si>
  <si>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王府君</t>
    </r>
  </si>
  <si>
    <r>
      <rPr>
        <sz val="12"/>
        <color theme="1"/>
        <rFont val="新細明體"/>
        <family val="2"/>
        <charset val="136"/>
      </rPr>
      <t>成都文物考古研究所、新津縣文物管理所，〈新津縣鄧雙鄉北宋石室墓發掘簡報〉，收入《成都考古發現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384-401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</si>
  <si>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江西省婺源縣太白公社臨河村</t>
    </r>
  </si>
  <si>
    <r>
      <rPr>
        <sz val="12"/>
        <color theme="1"/>
        <rFont val="新細明體"/>
        <family val="2"/>
        <charset val="136"/>
      </rPr>
      <t>汪路、張氏</t>
    </r>
  </si>
  <si>
    <r>
      <t>1048-1118.10.8(71</t>
    </r>
    <r>
      <rPr>
        <sz val="12"/>
        <color theme="1"/>
        <rFont val="新細明體"/>
        <family val="2"/>
        <charset val="136"/>
      </rPr>
      <t>，汪路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1059-1125.11.7(67</t>
    </r>
    <r>
      <rPr>
        <sz val="12"/>
        <color theme="1"/>
        <rFont val="新細明體"/>
        <family val="2"/>
        <charset val="136"/>
      </rPr>
      <t>，張氏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</si>
  <si>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江西省博物館，〈婺源縣北宋靖康二年墓〉，收入《江西宋代紀年墓與紀年青白瓷》，北京：文物出版社，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164-173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</si>
  <si>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四川省成都市龍潭鄉</t>
    </r>
  </si>
  <si>
    <r>
      <rPr>
        <sz val="12"/>
        <color theme="1"/>
        <rFont val="新細明體"/>
        <family val="2"/>
        <charset val="136"/>
      </rPr>
      <t>宋構、李氏</t>
    </r>
  </si>
  <si>
    <r>
      <t>1040-1097(</t>
    </r>
    <r>
      <rPr>
        <sz val="12"/>
        <color theme="1"/>
        <rFont val="新細明體"/>
        <family val="2"/>
        <charset val="136"/>
      </rPr>
      <t>宋構，本篇記錄</t>
    </r>
    <r>
      <rPr>
        <sz val="12"/>
        <color theme="1"/>
        <rFont val="Calibri"/>
        <family val="2"/>
      </rPr>
      <t>N/A</t>
    </r>
    <r>
      <rPr>
        <sz val="12"/>
        <color theme="1"/>
        <rFont val="新細明體"/>
        <family val="2"/>
        <charset val="136"/>
      </rPr>
      <t>李氏資料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</si>
  <si>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劉茂雨、榮遠大，〈北宋宋構夫婦墓葬的發現與初步研究〉，《四川文物》，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77-81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</si>
  <si>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IM2760</t>
    </r>
  </si>
  <si>
    <r>
      <rPr>
        <sz val="12"/>
        <color theme="1"/>
        <rFont val="新細明體"/>
        <family val="2"/>
        <charset val="136"/>
      </rPr>
      <t>富鼎、侯氏</t>
    </r>
  </si>
  <si>
    <r>
      <t>1009-1081(73)(</t>
    </r>
    <r>
      <rPr>
        <sz val="12"/>
        <color theme="1"/>
        <rFont val="新細明體"/>
        <family val="2"/>
        <charset val="136"/>
      </rPr>
      <t>富鼎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1017-1101(85)(</t>
    </r>
    <r>
      <rPr>
        <sz val="12"/>
        <color theme="1"/>
        <rFont val="新細明體"/>
        <family val="2"/>
        <charset val="136"/>
      </rPr>
      <t>侯氏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</si>
  <si>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洛陽市第二文物工作隊編，《富弼家族墓地》，鄭州：中州古籍出版社，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</si>
  <si>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IM2743</t>
    </r>
  </si>
  <si>
    <r>
      <rPr>
        <sz val="12"/>
        <color theme="1"/>
        <rFont val="新細明體"/>
        <family val="2"/>
        <charset val="136"/>
      </rPr>
      <t>富紹京、張氏</t>
    </r>
  </si>
  <si>
    <r>
      <t>1047-1083(37)(</t>
    </r>
    <r>
      <rPr>
        <sz val="12"/>
        <color theme="1"/>
        <rFont val="新細明體"/>
        <family val="2"/>
        <charset val="136"/>
      </rPr>
      <t>富紹京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1049-1115(67)(</t>
    </r>
    <r>
      <rPr>
        <sz val="12"/>
        <color theme="1"/>
        <rFont val="新細明體"/>
        <family val="2"/>
        <charset val="136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</si>
  <si>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IM2752</t>
    </r>
  </si>
  <si>
    <r>
      <rPr>
        <sz val="12"/>
        <color theme="1"/>
        <rFont val="新細明體"/>
        <family val="2"/>
        <charset val="136"/>
      </rPr>
      <t>富直方、范氏</t>
    </r>
  </si>
  <si>
    <r>
      <t>1068-1117(50)(</t>
    </r>
    <r>
      <rPr>
        <sz val="12"/>
        <color theme="1"/>
        <rFont val="新細明體"/>
        <family val="2"/>
        <charset val="136"/>
      </rPr>
      <t>富直方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1071-1122(52)(</t>
    </r>
    <r>
      <rPr>
        <sz val="12"/>
        <color theme="1"/>
        <rFont val="新細明體"/>
        <family val="2"/>
        <charset val="136"/>
      </rPr>
      <t>范氏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</si>
  <si>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IM2737</t>
    </r>
  </si>
  <si>
    <r>
      <rPr>
        <sz val="12"/>
        <color theme="1"/>
        <rFont val="新細明體"/>
        <family val="2"/>
        <charset val="136"/>
      </rPr>
      <t>富紹寧、侯氏</t>
    </r>
  </si>
  <si>
    <r>
      <t>1049-1110(62)(</t>
    </r>
    <r>
      <rPr>
        <sz val="12"/>
        <color theme="1"/>
        <rFont val="新細明體"/>
        <family val="2"/>
        <charset val="136"/>
      </rPr>
      <t>富紹寧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?-1105(?)(</t>
    </r>
    <r>
      <rPr>
        <sz val="12"/>
        <color theme="1"/>
        <rFont val="新細明體"/>
        <family val="2"/>
        <charset val="136"/>
      </rPr>
      <t>侯氏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</si>
  <si>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IM2735</t>
    </r>
  </si>
  <si>
    <r>
      <rPr>
        <sz val="12"/>
        <color theme="1"/>
        <rFont val="新細明體"/>
        <family val="2"/>
        <charset val="136"/>
      </rPr>
      <t>富紹修、李氏</t>
    </r>
  </si>
  <si>
    <r>
      <t>Unknown(</t>
    </r>
    <r>
      <rPr>
        <sz val="12"/>
        <color theme="1"/>
        <rFont val="新細明體"/>
        <family val="2"/>
        <charset val="136"/>
      </rPr>
      <t>富紹修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1060-1122(63)(</t>
    </r>
    <r>
      <rPr>
        <sz val="12"/>
        <color theme="1"/>
        <rFont val="新細明體"/>
        <family val="2"/>
        <charset val="136"/>
      </rPr>
      <t>李氏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</si>
  <si>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IM2744</t>
    </r>
  </si>
  <si>
    <r>
      <rPr>
        <sz val="12"/>
        <color theme="1"/>
        <rFont val="新細明體"/>
        <family val="2"/>
        <charset val="136"/>
      </rPr>
      <t>富紹榮、范氏</t>
    </r>
  </si>
  <si>
    <r>
      <t>1065-1124(60)(</t>
    </r>
    <r>
      <rPr>
        <sz val="12"/>
        <color theme="1"/>
        <rFont val="新細明體"/>
        <family val="2"/>
        <charset val="136"/>
      </rPr>
      <t>富紹榮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1070-1114(45)(</t>
    </r>
    <r>
      <rPr>
        <sz val="12"/>
        <color theme="1"/>
        <rFont val="新細明體"/>
        <family val="2"/>
        <charset val="136"/>
      </rPr>
      <t>范氏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</si>
  <si>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IM2721</t>
    </r>
  </si>
  <si>
    <r>
      <rPr>
        <sz val="12"/>
        <color theme="1"/>
        <rFont val="新細明體"/>
        <family val="2"/>
        <charset val="136"/>
      </rPr>
      <t>富直英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</si>
  <si>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</si>
  <si>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呂大章</t>
    </r>
  </si>
  <si>
    <r>
      <rPr>
        <sz val="12"/>
        <color theme="1"/>
        <rFont val="新細明體"/>
        <family val="2"/>
        <charset val="136"/>
      </rPr>
      <t>陝西省考古研究院、西安市文物保護考古研究院、陝西歷史博物館，《藍田呂氏家族墓園》，北京：文物出版社，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陝西省考古研究院，〈陝西藍田縣五里頭北宋呂氏家族墓地〉，《考古》，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46-52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</si>
  <si>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</si>
  <si>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呂蕡、方氏</t>
    </r>
  </si>
  <si>
    <r>
      <t>1000-1074(75)(</t>
    </r>
    <r>
      <rPr>
        <sz val="12"/>
        <color theme="1"/>
        <rFont val="新細明體"/>
        <family val="2"/>
        <charset val="136"/>
      </rPr>
      <t>呂蕡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?-1045(</t>
    </r>
    <r>
      <rPr>
        <sz val="12"/>
        <color theme="1"/>
        <rFont val="新細明體"/>
        <family val="2"/>
        <charset val="136"/>
      </rPr>
      <t>方氏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</si>
  <si>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</si>
  <si>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呂大忠、姚氏、樊氏</t>
    </r>
  </si>
  <si>
    <r>
      <t>1025-1100(76)(</t>
    </r>
    <r>
      <rPr>
        <sz val="12"/>
        <color theme="1"/>
        <rFont val="新細明體"/>
        <family val="2"/>
        <charset val="136"/>
      </rPr>
      <t>呂大忠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?-1045(</t>
    </r>
    <r>
      <rPr>
        <sz val="12"/>
        <color theme="1"/>
        <rFont val="新細明體"/>
        <family val="2"/>
        <charset val="136"/>
      </rPr>
      <t>姚氏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1037-1095(59)(</t>
    </r>
    <r>
      <rPr>
        <sz val="12"/>
        <color theme="1"/>
        <rFont val="新細明體"/>
        <family val="2"/>
        <charset val="136"/>
      </rPr>
      <t>樊氏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</si>
  <si>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</si>
  <si>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新細明體"/>
        <family val="2"/>
        <charset val="136"/>
      </rPr>
      <t>呂大鈞、馬氏、种氏</t>
    </r>
  </si>
  <si>
    <r>
      <t>1031-1082(52)(</t>
    </r>
    <r>
      <rPr>
        <sz val="12"/>
        <color theme="1"/>
        <rFont val="新細明體"/>
        <family val="2"/>
        <charset val="136"/>
      </rPr>
      <t>呂大鈞，</t>
    </r>
    <r>
      <rPr>
        <sz val="12"/>
        <color theme="1"/>
        <rFont val="Calibri"/>
        <family val="2"/>
      </rPr>
      <t>N/A</t>
    </r>
    <r>
      <rPr>
        <sz val="12"/>
        <color theme="1"/>
        <rFont val="新細明體"/>
        <family val="2"/>
        <charset val="136"/>
      </rPr>
      <t>墓誌，根據《宋人傳記資料索引》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?-1055(</t>
    </r>
    <r>
      <rPr>
        <sz val="12"/>
        <color theme="1"/>
        <rFont val="新細明體"/>
        <family val="2"/>
        <charset val="136"/>
      </rPr>
      <t>馬氏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1040-1112(73)(</t>
    </r>
    <r>
      <rPr>
        <sz val="12"/>
        <color theme="1"/>
        <rFont val="新細明體"/>
        <family val="2"/>
        <charset val="136"/>
      </rPr>
      <t>种氏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</si>
  <si>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</si>
  <si>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新細明體"/>
        <family val="2"/>
        <charset val="136"/>
      </rPr>
      <t>侯氏、齊氏</t>
    </r>
  </si>
  <si>
    <r>
      <t>1083-1104(22</t>
    </r>
    <r>
      <rPr>
        <sz val="12"/>
        <color theme="1"/>
        <rFont val="新細明體"/>
        <family val="2"/>
        <charset val="136"/>
      </rPr>
      <t>，侯氏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1084-1109(26</t>
    </r>
    <r>
      <rPr>
        <sz val="12"/>
        <color theme="1"/>
        <rFont val="新細明體"/>
        <family val="2"/>
        <charset val="136"/>
      </rPr>
      <t>，齊氏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</si>
  <si>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</si>
  <si>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呂大觀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</si>
  <si>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</si>
  <si>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呂興伯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</si>
  <si>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</si>
  <si>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呂鄭十七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</si>
  <si>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</si>
  <si>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新細明體"/>
        <family val="2"/>
        <charset val="136"/>
      </rPr>
      <t>呂汴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</si>
  <si>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</si>
  <si>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新細明體"/>
        <family val="2"/>
        <charset val="136"/>
      </rPr>
      <t>呂文娘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</si>
  <si>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</si>
  <si>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新細明體"/>
        <family val="2"/>
        <charset val="136"/>
      </rPr>
      <t>呂麟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</si>
  <si>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</si>
  <si>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呂嫣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</si>
  <si>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</si>
  <si>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呂通、張氏</t>
    </r>
  </si>
  <si>
    <r>
      <t>966-1002(37)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975-1038(64)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</si>
  <si>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</si>
  <si>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呂英、王氏</t>
    </r>
  </si>
  <si>
    <r>
      <t>995-1050(56)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1009-1093(85)</t>
    </r>
  </si>
  <si>
    <r>
      <rPr>
        <sz val="12"/>
        <color theme="1"/>
        <rFont val="新細明體"/>
        <family val="2"/>
        <charset val="136"/>
      </rPr>
      <t>陝西省考古研究院、西安市文物保護考古研究院、陝西歷史博物館，《藍田呂氏家族墓園》，北京：文物出版社，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</si>
  <si>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</si>
  <si>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呂大圭、張氏</t>
    </r>
  </si>
  <si>
    <r>
      <t>1031-1116(86)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1029-1073(45)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</si>
  <si>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</si>
  <si>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呂大受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</si>
  <si>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</si>
  <si>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馬氏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</si>
  <si>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M113</t>
    </r>
  </si>
  <si>
    <r>
      <rPr>
        <sz val="12"/>
        <color theme="1"/>
        <rFont val="新細明體"/>
        <family val="2"/>
        <charset val="136"/>
      </rPr>
      <t>河南省文物考古研究所，《三門峽廟底溝唐宋墓葬》，鄭州：大象出版社，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</si>
  <si>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陝西省西安市長安區</t>
    </r>
  </si>
  <si>
    <r>
      <rPr>
        <sz val="12"/>
        <color theme="1"/>
        <rFont val="新細明體"/>
        <family val="2"/>
        <charset val="136"/>
      </rPr>
      <t>范天祐、</t>
    </r>
    <r>
      <rPr>
        <sz val="12"/>
        <color theme="1"/>
        <rFont val="Calibri"/>
        <family val="2"/>
      </rPr>
      <t>Unknown</t>
    </r>
  </si>
  <si>
    <r>
      <t>989-1049(61)(</t>
    </r>
    <r>
      <rPr>
        <sz val="12"/>
        <color theme="1"/>
        <rFont val="新細明體"/>
        <family val="2"/>
        <charset val="136"/>
      </rPr>
      <t>范天祐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</si>
  <si>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西安市文物保護考古研究所，〈西安北宋范天祐墓發掘簡報〉，《中國國家博物館館刊》，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23-40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郭永淇，〈北宋范天祐墓志考釋〉，《中國國家博物館館刊》，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42-46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</si>
  <si>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福建省泉州市晉江市磁灶鎮</t>
    </r>
  </si>
  <si>
    <r>
      <rPr>
        <sz val="12"/>
        <color theme="1"/>
        <rFont val="新細明體"/>
        <family val="2"/>
        <charset val="136"/>
      </rPr>
      <t>王習</t>
    </r>
  </si>
  <si>
    <r>
      <rPr>
        <sz val="12"/>
        <color theme="1"/>
        <rFont val="新細明體"/>
        <family val="2"/>
        <charset val="136"/>
      </rPr>
      <t>張晨光、張園章，〈北宋泉州衙前將吏王習墓記考釋〉，《文物春秋》，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67-77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何振良，〈北宋王習陶墓誌〉，《福建文博》，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</si>
  <si>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陝西省榆林市神木縣楊家城</t>
    </r>
  </si>
  <si>
    <r>
      <rPr>
        <sz val="12"/>
        <color theme="1"/>
        <rFont val="新細明體"/>
        <family val="2"/>
        <charset val="136"/>
      </rPr>
      <t>徐德</t>
    </r>
  </si>
  <si>
    <r>
      <rPr>
        <sz val="12"/>
        <color theme="1"/>
        <rFont val="新細明體"/>
        <family val="2"/>
        <charset val="136"/>
      </rPr>
      <t>高建國，〈神木縣北宋徐德墓誌銘補釋〉，《北方文物》，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</si>
  <si>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河南省輝縣高莊鄉火盆溝大墓掌村</t>
    </r>
  </si>
  <si>
    <r>
      <rPr>
        <sz val="12"/>
        <color theme="1"/>
        <rFont val="新細明體"/>
        <family val="2"/>
        <charset val="136"/>
      </rPr>
      <t>孔宗堯</t>
    </r>
  </si>
  <si>
    <r>
      <rPr>
        <sz val="12"/>
        <color theme="1"/>
        <rFont val="新細明體"/>
        <family val="2"/>
        <charset val="136"/>
      </rPr>
      <t>陳朝雲、常樂，〈北宋前期孔宗堯墓志銘考釋〉，《中原文物》，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96-101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</si>
  <si>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江蘇省蘇州市橫塘三香</t>
    </r>
  </si>
  <si>
    <r>
      <rPr>
        <sz val="12"/>
        <color theme="1"/>
        <rFont val="新細明體"/>
        <family val="2"/>
        <charset val="136"/>
      </rPr>
      <t>侍其沔</t>
    </r>
  </si>
  <si>
    <r>
      <rPr>
        <sz val="12"/>
        <color theme="1"/>
        <rFont val="新細明體"/>
        <family val="2"/>
        <charset val="136"/>
      </rPr>
      <t>姚晨辰、許平，〈宋故侍其先生墓誌銘釋析〉，收入《蘇州文博論叢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》，第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期。北京：文物出版社，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52-55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</si>
  <si>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河南省焦作市解放區第二十九中學</t>
    </r>
  </si>
  <si>
    <r>
      <rPr>
        <sz val="12"/>
        <color theme="1"/>
        <rFont val="新細明體"/>
        <family val="2"/>
        <charset val="136"/>
      </rPr>
      <t>李從生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後室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、郭氏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東室</t>
    </r>
    <r>
      <rPr>
        <sz val="12"/>
        <color theme="1"/>
        <rFont val="Calibri"/>
        <family val="2"/>
      </rPr>
      <t>)</t>
    </r>
  </si>
  <si>
    <r>
      <t>?-?(68)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?-?(66)</t>
    </r>
  </si>
  <si>
    <r>
      <rPr>
        <sz val="12"/>
        <color theme="1"/>
        <rFont val="新細明體"/>
        <family val="2"/>
        <charset val="136"/>
      </rPr>
      <t>趙德芳，〈河南焦作出土北宋李從生墓誌〉，《中國歷史文物》，</t>
    </r>
    <r>
      <rPr>
        <sz val="12"/>
        <color theme="1"/>
        <rFont val="Calibri"/>
        <family val="2"/>
      </rPr>
      <t>61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67-69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</si>
  <si>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山東省萊州市南五里村</t>
    </r>
  </si>
  <si>
    <r>
      <rPr>
        <sz val="12"/>
        <color theme="1"/>
        <rFont val="新細明體"/>
        <family val="2"/>
        <charset val="136"/>
      </rPr>
      <t>不詳、張氏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據墓誌</t>
    </r>
    <r>
      <rPr>
        <sz val="12"/>
        <color theme="1"/>
        <rFont val="Calibri"/>
        <family val="2"/>
      </rPr>
      <t>)</t>
    </r>
  </si>
  <si>
    <r>
      <t>1021-1081(61)(</t>
    </r>
    <r>
      <rPr>
        <sz val="12"/>
        <color theme="1"/>
        <rFont val="新細明體"/>
        <family val="2"/>
        <charset val="136"/>
      </rPr>
      <t>夫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?-?(</t>
    </r>
    <r>
      <rPr>
        <sz val="12"/>
        <color theme="1"/>
        <rFont val="新細明體"/>
        <family val="2"/>
        <charset val="136"/>
      </rPr>
      <t>妻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</si>
  <si>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煙台市博物館，〈山東萊州南五里村宋代壁畫墓發掘簡報〉，《文物》，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4-20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</si>
  <si>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浙江省麗水市松陽縣水南村大竹溪</t>
    </r>
  </si>
  <si>
    <r>
      <rPr>
        <sz val="12"/>
        <color theme="1"/>
        <rFont val="新細明體"/>
        <family val="2"/>
        <charset val="136"/>
      </rPr>
      <t>宋子軍、韓玉梅、潘樹豐，〈從墓誌銘看松陽潘氏</t>
    </r>
    <r>
      <rPr>
        <sz val="12"/>
        <color theme="1"/>
        <rFont val="Calibri"/>
        <family val="2"/>
      </rPr>
      <t>——</t>
    </r>
    <r>
      <rPr>
        <sz val="12"/>
        <color theme="1"/>
        <rFont val="新細明體"/>
        <family val="2"/>
        <charset val="136"/>
      </rPr>
      <t>宋代潘干、潘珂、潘好謙墓誌銘考〉，《杭州文博》，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142-147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</si>
  <si>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浙江省麗水市松陽縣水南村</t>
    </r>
  </si>
  <si>
    <r>
      <rPr>
        <sz val="12"/>
        <color theme="1"/>
        <rFont val="新細明體"/>
        <family val="2"/>
        <charset val="136"/>
      </rPr>
      <t>潘珂</t>
    </r>
  </si>
  <si>
    <r>
      <rPr>
        <sz val="12"/>
        <color theme="1"/>
        <rFont val="新細明體"/>
        <family val="2"/>
        <charset val="136"/>
      </rPr>
      <t>浙江省溫州市甌海區新橋街道暘嶴</t>
    </r>
  </si>
  <si>
    <r>
      <rPr>
        <sz val="12"/>
        <color theme="1"/>
        <rFont val="新細明體"/>
        <family val="2"/>
        <charset val="136"/>
      </rPr>
      <t>吳煇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夫</t>
    </r>
    <r>
      <rPr>
        <sz val="12"/>
        <color theme="1"/>
        <rFont val="Calibri"/>
        <family val="2"/>
      </rPr>
      <t>)(</t>
    </r>
    <r>
      <rPr>
        <sz val="12"/>
        <color theme="1"/>
        <rFont val="新細明體"/>
        <family val="2"/>
        <charset val="136"/>
      </rPr>
      <t>左室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、祝氏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妻</t>
    </r>
    <r>
      <rPr>
        <sz val="12"/>
        <color theme="1"/>
        <rFont val="Calibri"/>
        <family val="2"/>
      </rPr>
      <t>)(</t>
    </r>
    <r>
      <rPr>
        <sz val="12"/>
        <color theme="1"/>
        <rFont val="新細明體"/>
        <family val="2"/>
        <charset val="136"/>
      </rPr>
      <t>享亭右側</t>
    </r>
    <r>
      <rPr>
        <sz val="12"/>
        <color theme="1"/>
        <rFont val="Calibri"/>
        <family val="2"/>
      </rPr>
      <t>?)</t>
    </r>
  </si>
  <si>
    <r>
      <t>1027-1101(75)(</t>
    </r>
    <r>
      <rPr>
        <sz val="12"/>
        <color theme="1"/>
        <rFont val="新細明體"/>
        <family val="2"/>
        <charset val="136"/>
      </rPr>
      <t>吳煇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1027-1110(84)(</t>
    </r>
    <r>
      <rPr>
        <sz val="12"/>
        <color theme="1"/>
        <rFont val="新細明體"/>
        <family val="2"/>
        <charset val="136"/>
      </rPr>
      <t>祝氏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</si>
  <si>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伍顯軍，〈溫州北宋吳煇夫婦合葬壁畫墓〉，《溫州文物》，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21-26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</si>
  <si>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河南省洛陽市邙山鎮營庄村</t>
    </r>
    <r>
      <rPr>
        <sz val="12"/>
        <color theme="1"/>
        <rFont val="Calibri"/>
        <family val="2"/>
      </rPr>
      <t xml:space="preserve"> C8M2601</t>
    </r>
  </si>
  <si>
    <r>
      <rPr>
        <sz val="12"/>
        <color theme="1"/>
        <rFont val="新細明體"/>
        <family val="2"/>
        <charset val="136"/>
      </rPr>
      <t>王貽孫</t>
    </r>
  </si>
  <si>
    <r>
      <t>?-</t>
    </r>
    <r>
      <rPr>
        <sz val="12"/>
        <color theme="1"/>
        <rFont val="新細明體"/>
        <family val="2"/>
        <charset val="136"/>
      </rPr>
      <t>淳化年間</t>
    </r>
    <r>
      <rPr>
        <sz val="12"/>
        <color theme="1"/>
        <rFont val="Calibri"/>
        <family val="2"/>
      </rPr>
      <t>(990-994)</t>
    </r>
  </si>
  <si>
    <r>
      <rPr>
        <sz val="12"/>
        <color theme="1"/>
        <rFont val="新細明體"/>
        <family val="2"/>
        <charset val="136"/>
      </rPr>
      <t>洛陽市文物考古研究院，〈洛陽邙山鎮營莊村北宋王怡孫墓發掘簡報〉，《洛陽考古》，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</si>
  <si>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河南省洛陽市苗南村</t>
    </r>
    <r>
      <rPr>
        <sz val="12"/>
        <color theme="1"/>
        <rFont val="Calibri"/>
        <family val="2"/>
      </rPr>
      <t>IM4091</t>
    </r>
  </si>
  <si>
    <r>
      <rPr>
        <sz val="12"/>
        <color theme="1"/>
        <rFont val="新細明體"/>
        <family val="2"/>
        <charset val="136"/>
      </rPr>
      <t>安審韜</t>
    </r>
  </si>
  <si>
    <r>
      <rPr>
        <sz val="12"/>
        <color theme="1"/>
        <rFont val="新細明體"/>
        <family val="2"/>
        <charset val="136"/>
      </rPr>
      <t>洛陽市文物考古研究院，〈河南省洛陽市北宋安番（審）韜墓發掘簡報〉，《洛陽考古》，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</si>
  <si>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河南省許昌市</t>
    </r>
  </si>
  <si>
    <r>
      <rPr>
        <sz val="12"/>
        <color theme="1"/>
        <rFont val="新細明體"/>
        <family val="2"/>
        <charset val="136"/>
      </rPr>
      <t>賈公述</t>
    </r>
  </si>
  <si>
    <r>
      <rPr>
        <sz val="12"/>
        <color theme="1"/>
        <rFont val="新細明體"/>
        <family val="2"/>
        <charset val="136"/>
      </rPr>
      <t>牛合兵，〈北宋後期賈公述墓誌考釋〉，《中原文物》，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109-115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</si>
  <si>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福建省武夷山城郊武寧高速公路</t>
    </r>
    <r>
      <rPr>
        <sz val="12"/>
        <color theme="1"/>
        <rFont val="Calibri"/>
        <family val="2"/>
      </rPr>
      <t>A-18</t>
    </r>
    <r>
      <rPr>
        <sz val="12"/>
        <color theme="1"/>
        <rFont val="新細明體"/>
        <family val="2"/>
        <charset val="136"/>
      </rPr>
      <t>標段</t>
    </r>
  </si>
  <si>
    <r>
      <rPr>
        <sz val="12"/>
        <color theme="1"/>
        <rFont val="新細明體"/>
        <family val="2"/>
        <charset val="136"/>
      </rPr>
      <t>劉夔</t>
    </r>
  </si>
  <si>
    <r>
      <rPr>
        <sz val="12"/>
        <color theme="1"/>
        <rFont val="新細明體"/>
        <family val="2"/>
        <charset val="136"/>
      </rPr>
      <t>葉凱，〈武夷山市北宋劉夔墓出土器物初探〉，《福建文博》，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43-48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</si>
  <si>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江蘇省蘇州市虎丘窯廠</t>
    </r>
  </si>
  <si>
    <r>
      <rPr>
        <sz val="12"/>
        <color theme="1"/>
        <rFont val="新細明體"/>
        <family val="2"/>
        <charset val="136"/>
      </rPr>
      <t>胡獻卿、杜氏</t>
    </r>
  </si>
  <si>
    <r>
      <t>984-1062(79)(</t>
    </r>
    <r>
      <rPr>
        <sz val="12"/>
        <color theme="1"/>
        <rFont val="新細明體"/>
        <family val="2"/>
        <charset val="136"/>
      </rPr>
      <t>胡獻卿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?-1061(</t>
    </r>
    <r>
      <rPr>
        <sz val="12"/>
        <color theme="1"/>
        <rFont val="新細明體"/>
        <family val="2"/>
        <charset val="136"/>
      </rPr>
      <t>杜氏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</si>
  <si>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程義，〈宋胡獻卿墓志考釋〉，收入《蘇州文博論叢》，第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期。文物出版社：北京，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173-177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</si>
  <si>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河南省鞏義北宋皇陵宋英宗永厚陵陪葬墓兗王墓</t>
    </r>
  </si>
  <si>
    <r>
      <rPr>
        <sz val="12"/>
        <color theme="1"/>
        <rFont val="新細明體"/>
        <family val="2"/>
        <charset val="136"/>
      </rPr>
      <t>趙俊</t>
    </r>
  </si>
  <si>
    <r>
      <rPr>
        <sz val="12"/>
        <color theme="1"/>
        <rFont val="新細明體"/>
        <family val="2"/>
        <charset val="136"/>
      </rPr>
      <t>河南省文物考古研究所編，《北宋皇陵》，鄭州：中州古籍出版社，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月。</t>
    </r>
  </si>
  <si>
    <r>
      <rPr>
        <sz val="12"/>
        <color theme="1"/>
        <rFont val="新細明體"/>
        <family val="2"/>
        <charset val="136"/>
      </rPr>
      <t>河南省鞏義北宋皇陵宋英宗永厚陵陪葬墓燕王墓</t>
    </r>
  </si>
  <si>
    <r>
      <rPr>
        <sz val="12"/>
        <color theme="1"/>
        <rFont val="新細明體"/>
        <family val="2"/>
        <charset val="136"/>
      </rPr>
      <t>趙顥</t>
    </r>
  </si>
  <si>
    <r>
      <rPr>
        <sz val="12"/>
        <color theme="1"/>
        <rFont val="新細明體"/>
        <family val="2"/>
        <charset val="136"/>
      </rPr>
      <t>湖北省荆州市沙市區蛇入山</t>
    </r>
  </si>
  <si>
    <r>
      <rPr>
        <sz val="12"/>
        <color theme="1"/>
        <rFont val="新細明體"/>
        <family val="2"/>
        <charset val="136"/>
      </rPr>
      <t>劉汝能</t>
    </r>
  </si>
  <si>
    <r>
      <rPr>
        <sz val="12"/>
        <color theme="1"/>
        <rFont val="新細明體"/>
        <family val="2"/>
        <charset val="136"/>
      </rPr>
      <t>彭錦華，〈宋供奉官劉府君墓志銘〉，《文物》，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84-85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</si>
  <si>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浙江省寧波市奉化區溪口鎮</t>
    </r>
  </si>
  <si>
    <r>
      <rPr>
        <sz val="12"/>
        <color theme="1"/>
        <rFont val="新細明體"/>
        <family val="2"/>
        <charset val="136"/>
      </rPr>
      <t>蔣浚明</t>
    </r>
  </si>
  <si>
    <r>
      <rPr>
        <sz val="12"/>
        <color theme="1"/>
        <rFont val="新細明體"/>
        <family val="2"/>
        <charset val="136"/>
      </rPr>
      <t>周金康，〈宋蔣浚明墓記考〉，《東方博物》，</t>
    </r>
    <r>
      <rPr>
        <sz val="12"/>
        <color theme="1"/>
        <rFont val="Calibri"/>
        <family val="2"/>
      </rPr>
      <t>45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79-83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</si>
  <si>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湖北省武漢市黃陂區</t>
    </r>
  </si>
  <si>
    <r>
      <rPr>
        <sz val="12"/>
        <color theme="1"/>
        <rFont val="新細明體"/>
        <family val="2"/>
        <charset val="136"/>
      </rPr>
      <t>黃鋰，〈黃陂北宋《趙氏墓銘》述略〉，《江漢考古》，</t>
    </r>
    <r>
      <rPr>
        <sz val="12"/>
        <color theme="1"/>
        <rFont val="Calibri"/>
        <family val="2"/>
      </rPr>
      <t>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92-93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</si>
  <si>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安徽省望江縣</t>
    </r>
  </si>
  <si>
    <r>
      <rPr>
        <sz val="12"/>
        <color theme="1"/>
        <rFont val="新細明體"/>
        <family val="2"/>
        <charset val="136"/>
      </rPr>
      <t>張詵</t>
    </r>
  </si>
  <si>
    <r>
      <rPr>
        <sz val="12"/>
        <color theme="1"/>
        <rFont val="新細明體"/>
        <family val="2"/>
        <charset val="136"/>
      </rPr>
      <t>宋康年，〈安徽望江縣發現兩件北宋墓誌〉，《考古》，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88-89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</si>
  <si>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宋汝翼</t>
    </r>
  </si>
  <si>
    <r>
      <rPr>
        <sz val="12"/>
        <color theme="1"/>
        <rFont val="新細明體"/>
        <family val="2"/>
        <charset val="136"/>
      </rPr>
      <t>河南省舞鋼市廟街鄉冷崗村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</si>
  <si>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韓姓，名不詳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</si>
  <si>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河南省文物考古研究院、平頂山市文物事務服務中心、平頂山博物館、舞鋼市文物事務服務中心，〈河南舞鋼宋墓發掘簡報〉，《中原文物》，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32-38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</si>
  <si>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陝西省榆林市橫山縣党岔鎮泗源溝村</t>
    </r>
  </si>
  <si>
    <r>
      <rPr>
        <sz val="12"/>
        <color theme="1"/>
        <rFont val="新細明體"/>
        <family val="2"/>
        <charset val="136"/>
      </rPr>
      <t>野利氏</t>
    </r>
  </si>
  <si>
    <r>
      <rPr>
        <sz val="12"/>
        <color theme="1"/>
        <rFont val="新細明體"/>
        <family val="2"/>
        <charset val="136"/>
      </rPr>
      <t>高建國、王富春、杜林淵，〈陝北橫山新發現党項族《故野利氏夫人墓誌銘》考釋〉，《中國國家博物館館刊》，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57-65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</si>
  <si>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山西省運城市夏縣吉家庄</t>
    </r>
  </si>
  <si>
    <r>
      <rPr>
        <sz val="12"/>
        <color theme="1"/>
        <rFont val="新細明體"/>
        <family val="2"/>
        <charset val="136"/>
      </rPr>
      <t>衛杲</t>
    </r>
  </si>
  <si>
    <r>
      <rPr>
        <sz val="12"/>
        <color theme="1"/>
        <rFont val="新細明體"/>
        <family val="2"/>
        <charset val="136"/>
      </rPr>
      <t>馬志剛，〈淺析《宋故三班奉職衛府軍墓志銘》〉，《文物世界》，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32-34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</si>
  <si>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河南省安陽縣殷都區皇甫屯村韓琦家族墓地</t>
    </r>
  </si>
  <si>
    <r>
      <rPr>
        <sz val="12"/>
        <color theme="1"/>
        <rFont val="新細明體"/>
        <family val="2"/>
        <charset val="136"/>
      </rPr>
      <t>時氏</t>
    </r>
  </si>
  <si>
    <r>
      <rPr>
        <sz val="12"/>
        <color theme="1"/>
        <rFont val="新細明體"/>
        <family val="2"/>
        <charset val="136"/>
      </rPr>
      <t>王雙慶，〈二妾三墓誌所涉韓君考述〉，《華夏考古》，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97-103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</si>
  <si>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江西省九江市</t>
    </r>
  </si>
  <si>
    <r>
      <rPr>
        <sz val="12"/>
        <color theme="1"/>
        <rFont val="新細明體"/>
        <family val="2"/>
        <charset val="136"/>
      </rPr>
      <t>李貞</t>
    </r>
  </si>
  <si>
    <r>
      <rPr>
        <sz val="12"/>
        <color theme="1"/>
        <rFont val="新細明體"/>
        <family val="2"/>
        <charset val="136"/>
      </rPr>
      <t>江西省博物館，〈九江市北宋咸平五年墓〉，收入《江西宋代紀年墓與紀年青白瓷》，北京：文物出版社，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14-19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</si>
  <si>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山東省平邑縣溫水鎮富饒庄村</t>
    </r>
  </si>
  <si>
    <r>
      <rPr>
        <sz val="12"/>
        <color theme="1"/>
        <rFont val="新細明體"/>
        <family val="2"/>
        <charset val="136"/>
      </rPr>
      <t>高昌庸、郭氏</t>
    </r>
  </si>
  <si>
    <r>
      <t>1047-1104(58)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</si>
  <si>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新細明體"/>
        <family val="2"/>
        <charset val="136"/>
      </rPr>
      <t>王相臣、朱法寶，〈宋高昌庸墓誌考〉，收入《海岱考古》，第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期。濟南：山東大學出版社，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537-544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</si>
  <si>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河南省安陽市機廠廣基建工地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</si>
  <si>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趙火粲</t>
    </r>
  </si>
  <si>
    <r>
      <rPr>
        <sz val="12"/>
        <color theme="1"/>
        <rFont val="新細明體"/>
        <family val="2"/>
        <charset val="136"/>
      </rPr>
      <t>魏峻、張道森，〈安陽宋代壁畫墓考〉，《華夏考古》，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103-104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</si>
  <si>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河南省安陽市機廠廣基建工地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</si>
  <si>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趙恪</t>
    </r>
  </si>
  <si>
    <r>
      <rPr>
        <sz val="12"/>
        <color theme="1"/>
        <rFont val="新細明體"/>
        <family val="2"/>
        <charset val="136"/>
      </rPr>
      <t>福建省泉州市東海鎮萬歲山</t>
    </r>
  </si>
  <si>
    <r>
      <rPr>
        <sz val="12"/>
        <color theme="1"/>
        <rFont val="新細明體"/>
        <family val="2"/>
        <charset val="136"/>
      </rPr>
      <t>陳麗華，〈宋故富春縣君孫氏墓誌考釋〉，《福建文博》，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</si>
  <si>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江西省吉安市遂川縣雩田鎮蕭氏宗祠</t>
    </r>
  </si>
  <si>
    <r>
      <rPr>
        <sz val="12"/>
        <color theme="1"/>
        <rFont val="新細明體"/>
        <family val="2"/>
        <charset val="136"/>
      </rPr>
      <t>蕭拱辰</t>
    </r>
  </si>
  <si>
    <r>
      <rPr>
        <sz val="12"/>
        <color theme="1"/>
        <rFont val="新細明體"/>
        <family val="2"/>
        <charset val="136"/>
      </rPr>
      <t>黃淑群，〈江西遂川宋代碑刻考錄〉，《南方文物》，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294-296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</si>
  <si>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江西省吉安市遂川縣雩田鎮蕭氏宗祠菜田</t>
    </r>
  </si>
  <si>
    <r>
      <rPr>
        <sz val="12"/>
        <color theme="1"/>
        <rFont val="新細明體"/>
        <family val="2"/>
        <charset val="136"/>
      </rPr>
      <t>蕭世范</t>
    </r>
  </si>
  <si>
    <r>
      <t>1035-1116(82</t>
    </r>
    <r>
      <rPr>
        <sz val="12"/>
        <color theme="1"/>
        <rFont val="新細明體"/>
        <family val="2"/>
        <charset val="136"/>
      </rPr>
      <t>，根據《江西通志》卷七十五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</si>
  <si>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河北省內丘縣張家溝村</t>
    </r>
    <r>
      <rPr>
        <sz val="12"/>
        <color theme="1"/>
        <rFont val="Calibri"/>
        <family val="2"/>
      </rPr>
      <t>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</si>
  <si>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王璘</t>
    </r>
    <r>
      <rPr>
        <sz val="12"/>
        <color theme="1"/>
        <rFont val="Calibri"/>
        <family val="2"/>
      </rPr>
      <t>(M1)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Unknown(M3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M11)</t>
    </r>
  </si>
  <si>
    <r>
      <t>922-984.3.16(63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M1)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M11)</t>
    </r>
  </si>
  <si>
    <r>
      <rPr>
        <sz val="12"/>
        <color theme="1"/>
        <rFont val="新細明體"/>
        <family val="2"/>
        <charset val="136"/>
      </rPr>
      <t>河北省文物研究所、臨城縣文物保管所，《北宋臨城王氏家族墓誌》，北京：文物出版社，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</si>
  <si>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河北省內丘縣張家溝村</t>
    </r>
    <r>
      <rPr>
        <sz val="12"/>
        <color theme="1"/>
        <rFont val="Calibri"/>
        <family val="2"/>
      </rPr>
      <t>M4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</si>
  <si>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王蘧</t>
    </r>
    <r>
      <rPr>
        <sz val="12"/>
        <color theme="1"/>
        <rFont val="Calibri"/>
        <family val="2"/>
      </rPr>
      <t>(M6)</t>
    </r>
    <r>
      <rPr>
        <sz val="12"/>
        <color theme="1"/>
        <rFont val="新細明體"/>
        <family val="2"/>
        <charset val="136"/>
      </rPr>
      <t>、向氏</t>
    </r>
    <r>
      <rPr>
        <sz val="12"/>
        <color theme="1"/>
        <rFont val="Calibri"/>
        <family val="2"/>
      </rPr>
      <t>(M6)</t>
    </r>
    <r>
      <rPr>
        <sz val="12"/>
        <color theme="1"/>
        <rFont val="新細明體"/>
        <family val="2"/>
        <charset val="136"/>
      </rPr>
      <t>、張氏</t>
    </r>
    <r>
      <rPr>
        <sz val="12"/>
        <color theme="1"/>
        <rFont val="Calibri"/>
        <family val="2"/>
      </rPr>
      <t>(M6)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Unknown(M4)</t>
    </r>
  </si>
  <si>
    <r>
      <t>1037-1110.10.7(74</t>
    </r>
    <r>
      <rPr>
        <sz val="12"/>
        <color theme="1"/>
        <rFont val="新細明體"/>
        <family val="2"/>
        <charset val="136"/>
      </rPr>
      <t>，王蘧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1038-1079.4.16(42</t>
    </r>
    <r>
      <rPr>
        <sz val="12"/>
        <color theme="1"/>
        <rFont val="新細明體"/>
        <family val="2"/>
        <charset val="136"/>
      </rPr>
      <t>，向氏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1063-11047.6(42</t>
    </r>
    <r>
      <rPr>
        <sz val="12"/>
        <color theme="1"/>
        <rFont val="新細明體"/>
        <family val="2"/>
        <charset val="136"/>
      </rPr>
      <t>，張氏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</si>
  <si>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河北省內丘縣張家溝村</t>
    </r>
    <r>
      <rPr>
        <sz val="12"/>
        <color theme="1"/>
        <rFont val="Calibri"/>
        <family val="2"/>
      </rPr>
      <t>M2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</si>
  <si>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王鬷</t>
    </r>
    <r>
      <rPr>
        <sz val="12"/>
        <color theme="1"/>
        <rFont val="Calibri"/>
        <family val="2"/>
      </rPr>
      <t>(M2)</t>
    </r>
    <r>
      <rPr>
        <sz val="12"/>
        <color theme="1"/>
        <rFont val="新細明體"/>
        <family val="2"/>
        <charset val="136"/>
      </rPr>
      <t>、宋氏</t>
    </r>
    <r>
      <rPr>
        <sz val="12"/>
        <color theme="1"/>
        <rFont val="Calibri"/>
        <family val="2"/>
      </rPr>
      <t>(M2)</t>
    </r>
    <r>
      <rPr>
        <sz val="12"/>
        <color theme="1"/>
        <rFont val="新細明體"/>
        <family val="2"/>
        <charset val="136"/>
      </rPr>
      <t>、王遹</t>
    </r>
    <r>
      <rPr>
        <sz val="12"/>
        <color theme="1"/>
        <rFont val="Calibri"/>
        <family val="2"/>
      </rPr>
      <t>(M5)</t>
    </r>
    <r>
      <rPr>
        <sz val="12"/>
        <color theme="1"/>
        <rFont val="新細明體"/>
        <family val="2"/>
        <charset val="136"/>
      </rPr>
      <t>、江氏</t>
    </r>
    <r>
      <rPr>
        <sz val="12"/>
        <color theme="1"/>
        <rFont val="Calibri"/>
        <family val="2"/>
      </rPr>
      <t>(M5)</t>
    </r>
  </si>
  <si>
    <r>
      <t>978-1041.3.18(64</t>
    </r>
    <r>
      <rPr>
        <sz val="12"/>
        <color theme="1"/>
        <rFont val="新細明體"/>
        <family val="2"/>
        <charset val="136"/>
      </rPr>
      <t>，王鬷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992-1047(56</t>
    </r>
    <r>
      <rPr>
        <sz val="12"/>
        <color theme="1"/>
        <rFont val="新細明體"/>
        <family val="2"/>
        <charset val="136"/>
      </rPr>
      <t>，宋氏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1056-1104.2.16(48</t>
    </r>
    <r>
      <rPr>
        <sz val="12"/>
        <color theme="1"/>
        <rFont val="新細明體"/>
        <family val="2"/>
        <charset val="136"/>
      </rPr>
      <t>，王遹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1069-1105.7.8(37</t>
    </r>
    <r>
      <rPr>
        <sz val="12"/>
        <color theme="1"/>
        <rFont val="新細明體"/>
        <family val="2"/>
        <charset val="136"/>
      </rPr>
      <t>，江氏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</si>
  <si>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河北省內丘縣張家溝村</t>
    </r>
    <r>
      <rPr>
        <sz val="12"/>
        <color theme="1"/>
        <rFont val="Calibri"/>
        <family val="2"/>
      </rPr>
      <t>M7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</si>
  <si>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王康</t>
    </r>
  </si>
  <si>
    <r>
      <t>1086-1110.7.20(25</t>
    </r>
    <r>
      <rPr>
        <sz val="12"/>
        <color theme="1"/>
        <rFont val="新細明體"/>
        <family val="2"/>
        <charset val="136"/>
      </rPr>
      <t>，王康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</si>
  <si>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四川省成都市青龍鄉海濱村四川省工業貿易學校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</si>
  <si>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張氏</t>
    </r>
  </si>
  <si>
    <r>
      <rPr>
        <sz val="12"/>
        <color theme="1"/>
        <rFont val="新細明體"/>
        <family val="2"/>
        <charset val="136"/>
      </rPr>
      <t>成都市文物考古研究所，〈成都市青龍鄉海濱村墓葬發掘簡報〉，收入《四川考古發現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》，北京：文物出版社，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266-307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</si>
  <si>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四川省成都市青龍鄉海濱村四川省工業貿易學校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</si>
  <si>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劉起</t>
    </r>
  </si>
  <si>
    <r>
      <rPr>
        <sz val="12"/>
        <color theme="1"/>
        <rFont val="新細明體"/>
        <family val="2"/>
        <charset val="136"/>
      </rPr>
      <t>四川省成都市青龍鄉海濱村四川省工業貿易學校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</si>
  <si>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劉觀</t>
    </r>
  </si>
  <si>
    <r>
      <rPr>
        <sz val="12"/>
        <color theme="1"/>
        <rFont val="新細明體"/>
        <family val="2"/>
        <charset val="136"/>
      </rPr>
      <t>江蘇省南京市清涼山</t>
    </r>
  </si>
  <si>
    <r>
      <rPr>
        <sz val="12"/>
        <color theme="1"/>
        <rFont val="新細明體"/>
        <family val="2"/>
        <charset val="136"/>
      </rPr>
      <t>段縫</t>
    </r>
  </si>
  <si>
    <r>
      <rPr>
        <sz val="12"/>
        <color theme="1"/>
        <rFont val="新細明體"/>
        <family val="2"/>
        <charset val="136"/>
      </rPr>
      <t>蘆婷婷，〈新見北宋《段縫墓誌》考釋〉，《中國國家博物館館刊》，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</si>
  <si>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河南省洛陽市北海資村</t>
    </r>
  </si>
  <si>
    <r>
      <rPr>
        <sz val="12"/>
        <color theme="1"/>
        <rFont val="新細明體"/>
        <family val="2"/>
        <charset val="136"/>
      </rPr>
      <t>祖</t>
    </r>
    <r>
      <rPr>
        <sz val="12"/>
        <color theme="1"/>
        <rFont val="Calibri"/>
        <family val="2"/>
      </rPr>
      <t>N/A</t>
    </r>
    <r>
      <rPr>
        <sz val="12"/>
        <color theme="1"/>
        <rFont val="新細明體"/>
        <family val="2"/>
        <charset val="136"/>
      </rPr>
      <t>擇、黃氏</t>
    </r>
  </si>
  <si>
    <r>
      <t>1011-1084.2.23(74)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1013-1059(47)</t>
    </r>
  </si>
  <si>
    <r>
      <rPr>
        <sz val="12"/>
        <color theme="1"/>
        <rFont val="新細明體"/>
        <family val="2"/>
        <charset val="136"/>
      </rPr>
      <t>扈曉霞、鄭衛、趙振華，〈北宋官員文士祖無擇生平仕履疏證（上）</t>
    </r>
    <r>
      <rPr>
        <sz val="12"/>
        <color theme="1"/>
        <rFont val="Calibri"/>
        <family val="2"/>
      </rPr>
      <t>——</t>
    </r>
    <r>
      <rPr>
        <sz val="12"/>
        <color theme="1"/>
        <rFont val="新細明體"/>
        <family val="2"/>
        <charset val="136"/>
      </rPr>
      <t>以《祖無擇墓志》和妻《黃氏墓志》為中心〉，《洛陽考古》，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81-89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扈曉霞、鄭衛、趙振華，〈北宋官員文士祖無擇生平仕履疏證（下）</t>
    </r>
    <r>
      <rPr>
        <sz val="12"/>
        <color theme="1"/>
        <rFont val="Calibri"/>
        <family val="2"/>
      </rPr>
      <t>——</t>
    </r>
    <r>
      <rPr>
        <sz val="12"/>
        <color theme="1"/>
        <rFont val="新細明體"/>
        <family val="2"/>
        <charset val="136"/>
      </rPr>
      <t>以《祖無擇墓志》和妻《黃氏墓志》為中心〉，《洛陽考古》，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80-88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</si>
  <si>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山東省濟南市長清崮雲湖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</si>
  <si>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宋挺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南室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、宋挺妻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北室</t>
    </r>
    <r>
      <rPr>
        <sz val="12"/>
        <color theme="1"/>
        <rFont val="Calibri"/>
        <family val="2"/>
      </rPr>
      <t>)</t>
    </r>
  </si>
  <si>
    <r>
      <t>1066-1111.3.20(46?</t>
    </r>
    <r>
      <rPr>
        <sz val="12"/>
        <color theme="1"/>
        <rFont val="新細明體"/>
        <family val="2"/>
        <charset val="136"/>
      </rPr>
      <t>，宋挺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</si>
  <si>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濟南市考古研究所，〈山東濟南長清崮雲湖宋墓發掘簡報〉，《文物》，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</si>
  <si>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山東省濟南市長清崮雲湖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</si>
  <si>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宋炤、吳氏</t>
    </r>
  </si>
  <si>
    <r>
      <t>1049-1107.3.11(59</t>
    </r>
    <r>
      <rPr>
        <sz val="12"/>
        <color theme="1"/>
        <rFont val="新細明體"/>
        <family val="2"/>
        <charset val="136"/>
      </rPr>
      <t>，宋炤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?-1070(</t>
    </r>
    <r>
      <rPr>
        <sz val="12"/>
        <color theme="1"/>
        <rFont val="新細明體"/>
        <family val="2"/>
        <charset val="136"/>
      </rPr>
      <t>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</si>
  <si>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浙江省麗水市縉雲縣城五雲街道寺後建房工地</t>
    </r>
  </si>
  <si>
    <r>
      <rPr>
        <sz val="12"/>
        <color theme="1"/>
        <rFont val="新細明體"/>
        <family val="2"/>
        <charset val="136"/>
      </rPr>
      <t>周氏</t>
    </r>
  </si>
  <si>
    <r>
      <rPr>
        <sz val="12"/>
        <color theme="1"/>
        <rFont val="新細明體"/>
        <family val="2"/>
        <charset val="136"/>
      </rPr>
      <t>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浙江省文物考古研究所，〈縉雲縣北宋皇祐四年</t>
    </r>
    <r>
      <rPr>
        <sz val="12"/>
        <color theme="1"/>
        <rFont val="Calibri"/>
        <family val="2"/>
      </rPr>
      <t>(1052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周氏墓〉，收入《浙江紀年墓與紀年瓷・麗水卷》，北京：文物出版社，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36-39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</si>
  <si>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浙江省麗水市縉雲縣城南塘庵</t>
    </r>
  </si>
  <si>
    <r>
      <rPr>
        <sz val="12"/>
        <color theme="1"/>
        <rFont val="新細明體"/>
        <family val="2"/>
        <charset val="136"/>
      </rPr>
      <t>詹象先</t>
    </r>
  </si>
  <si>
    <r>
      <rPr>
        <sz val="12"/>
        <color theme="1"/>
        <rFont val="新細明體"/>
        <family val="2"/>
        <charset val="136"/>
      </rPr>
      <t>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浙江省文物考古研究所，〈縉雲縣北宋元祐二年</t>
    </r>
    <r>
      <rPr>
        <sz val="12"/>
        <color theme="1"/>
        <rFont val="Calibri"/>
        <family val="2"/>
      </rPr>
      <t>(1087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詹象先墓〉，收入《浙江紀年墓與紀年瓷・麗水卷》，北京：文物出版社，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46-47</t>
    </r>
    <r>
      <rPr>
        <sz val="12"/>
        <color theme="1"/>
        <rFont val="新細明體"/>
        <family val="2"/>
        <charset val="136"/>
      </rPr>
      <t>。</t>
    </r>
  </si>
  <si>
    <t>Last update: 2/27/2025</t>
  </si>
  <si>
    <t>Total</t>
    <phoneticPr fontId="1" type="noConversion"/>
  </si>
  <si>
    <t>Undated</t>
    <phoneticPr fontId="1" type="noConversion"/>
  </si>
  <si>
    <t xml:space="preserve">Note: </t>
  </si>
  <si>
    <t xml:space="preserve">1. Dated_E: Dated tombs with epitaphs. </t>
  </si>
  <si>
    <t xml:space="preserve">2. Dated_O: Dated tombs with other inscriptions, primarily land deeds and burial notes. </t>
  </si>
  <si>
    <r>
      <rPr>
        <sz val="12"/>
        <color theme="1"/>
        <rFont val="Arial"/>
        <family val="2"/>
      </rPr>
      <t>遼寧省朝陽市朝陽縣袁台子村</t>
    </r>
  </si>
  <si>
    <r>
      <rPr>
        <sz val="12"/>
        <color theme="1"/>
        <rFont val="Arial"/>
        <family val="2"/>
      </rPr>
      <t>劉少帝</t>
    </r>
  </si>
  <si>
    <r>
      <rPr>
        <sz val="12"/>
        <color theme="1"/>
        <rFont val="Arial"/>
        <family val="2"/>
      </rPr>
      <t>于俊玉、許穎，〈朝陽袁台子發現的遼代紀年石棺〉，《遼寧省博物館館刊》，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9-11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</si>
  <si>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遼寧省朝陽市雙塔區桃花吐鎮</t>
    </r>
  </si>
  <si>
    <r>
      <rPr>
        <sz val="12"/>
        <color theme="1"/>
        <rFont val="Arial"/>
        <family val="2"/>
      </rPr>
      <t>姚璹</t>
    </r>
  </si>
  <si>
    <r>
      <rPr>
        <sz val="12"/>
        <color theme="1"/>
        <rFont val="Arial"/>
        <family val="2"/>
      </rPr>
      <t>陳金梅，〈遼姚璹墓誌淺釋〉，《遼寧省博物館館刊》，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55-59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</si>
  <si>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</si>
  <si>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蕭氏</t>
    </r>
  </si>
  <si>
    <r>
      <rPr>
        <sz val="12"/>
        <color theme="1"/>
        <rFont val="Arial"/>
        <family val="2"/>
      </rPr>
      <t>內蒙古自治區文物考古研究所，〈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
內蒙古自治區文物考古研究所，〈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Arial"/>
        <family val="2"/>
      </rPr>
      <t>。
蓋之庸，〈內蒙古多倫縣遼代貴族墓葬發掘〉，收入《大遼五京：內蒙古出土文物暨遼南京建城</t>
    </r>
    <r>
      <rPr>
        <sz val="12"/>
        <color theme="1"/>
        <rFont val="Calibri"/>
        <family val="2"/>
      </rPr>
      <t>1080</t>
    </r>
    <r>
      <rPr>
        <sz val="12"/>
        <color theme="1"/>
        <rFont val="Arial"/>
        <family val="2"/>
      </rPr>
      <t>年展》，北京：文物出版社，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9-17</t>
    </r>
    <r>
      <rPr>
        <sz val="12"/>
        <color theme="1"/>
        <rFont val="Arial"/>
        <family val="2"/>
      </rPr>
      <t>。
史風春，〈內蒙古多倫縣小王力溝遼代貴妃墓墓主家世再考〉，《北方文物》，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86-91</t>
    </r>
    <r>
      <rPr>
        <sz val="12"/>
        <color theme="1"/>
        <rFont val="Arial"/>
        <family val="2"/>
      </rPr>
      <t>。
內蒙古文物考古研究所、錫林郭勒盟文物保護管理所、多倫縣文物局，〈內蒙古多倫縣小王力溝遼代墓葬〉，《考古》，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</si>
  <si>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內蒙古興安盟科尔沁右翼中旗代欽塔拉蘇木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</si>
  <si>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內蒙古博物館、內蒙古興安盟文物工作站、中國絲綢博物館，〈內蒙古興安盟代欽塔拉遼墓出土絲綢服飾〉，《文物》，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55-68</t>
    </r>
    <r>
      <rPr>
        <sz val="12"/>
        <color theme="1"/>
        <rFont val="Arial"/>
        <family val="2"/>
      </rPr>
      <t>。
興安盟文物工作站，〈科右中旗代欽塔拉遼墓清理簡報〉，收入《內蒙古文物考古文集》，第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651-667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</si>
  <si>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河北省廊坊市廣陽區和平麗景小區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</si>
  <si>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廊坊市文物管理處，〈廊坊市和平麗景小區遼代墓群〉，《文物春秋》，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43-46</t>
    </r>
    <r>
      <rPr>
        <sz val="12"/>
        <color theme="1"/>
        <rFont val="Arial"/>
        <family val="2"/>
      </rPr>
      <t>。
廊坊市文物管理處，〈廊坊市和平麗景小區遼代墓群〉，《河北省考古文集》，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229-236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</si>
  <si>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河北省廊坊市廣陽區和平麗景小區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</si>
  <si>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河北省廊坊市廣陽區和平麗景小區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</si>
  <si>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河北省廊坊市廣陽區和平麗景小區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</si>
  <si>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</si>
  <si>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張匡正、黃氏</t>
    </r>
  </si>
  <si>
    <r>
      <t>984-1058(75)(</t>
    </r>
    <r>
      <rPr>
        <sz val="12"/>
        <color theme="1"/>
        <rFont val="Arial"/>
        <family val="2"/>
      </rPr>
      <t>張匡正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黃氏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</si>
  <si>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河北省文物研究所、張家口市文物管理處、宣化區文物管理所，〈宣化遼代壁畫墓群〉，《文物春秋》，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1-23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</si>
  <si>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</si>
  <si>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張氏</t>
    </r>
  </si>
  <si>
    <r>
      <rPr>
        <sz val="12"/>
        <color theme="1"/>
        <rFont val="Arial"/>
        <family val="2"/>
      </rPr>
      <t>北京市彭莊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</si>
  <si>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蘇天鈞，〈北京郊區遼墓發掘簡報〉，《考古》，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</si>
  <si>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北京市彭莊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</t>
    </r>
  </si>
  <si>
    <r>
      <rPr>
        <sz val="12"/>
        <color theme="1"/>
        <rFont val="Arial"/>
        <family val="2"/>
      </rPr>
      <t>內蒙古阿魯科爾沁旗寶山村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</si>
  <si>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勤德</t>
    </r>
  </si>
  <si>
    <r>
      <rPr>
        <sz val="12"/>
        <color theme="1"/>
        <rFont val="Arial"/>
        <family val="2"/>
      </rPr>
      <t>齊曉光，〈近年來阿魯科爾沁旗遼代墓葬的重要發現〉，《內蒙古文物考古》，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7-13</t>
    </r>
    <r>
      <rPr>
        <sz val="12"/>
        <color theme="1"/>
        <rFont val="Arial"/>
        <family val="2"/>
      </rPr>
      <t>。
內蒙古文物考古研究所；阿魯柯爾沁旗文物管理所，〈內蒙古赤峰寶山遼壁畫墓發掘簡報〉，《文物》，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73-95</t>
    </r>
    <r>
      <rPr>
        <sz val="12"/>
        <color theme="1"/>
        <rFont val="Arial"/>
        <family val="2"/>
      </rPr>
      <t>。
韋正，〈寶山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號遼代壁畫墓再議〉，《文物》，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</si>
  <si>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內蒙古阿魯科爾沁旗寶山村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</si>
  <si>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齊曉光，〈近年來阿魯科爾沁旗遼代墓葬的重要發現〉，《內蒙古文物考古》，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7-13</t>
    </r>
    <r>
      <rPr>
        <sz val="12"/>
        <color theme="1"/>
        <rFont val="Arial"/>
        <family val="2"/>
      </rPr>
      <t>。
內蒙古文物考古研究所；阿魯柯爾沁旗文物管理所，〈內蒙古赤峰寶山遼壁畫墓發掘簡報〉，《文物》，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</si>
  <si>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河北省天津市薊縣營房村</t>
    </r>
  </si>
  <si>
    <r>
      <rPr>
        <sz val="12"/>
        <color theme="1"/>
        <rFont val="Arial"/>
        <family val="2"/>
      </rPr>
      <t>趙文剛，〈天津市薊縣營房村遼墓〉，《北方文物》，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</si>
  <si>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內蒙古翁牛特旗烏丹鎮鴿子洞溝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</si>
  <si>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
項春松，〈內蒙古翁牛特旗遼代廣德公墓〉，《北方文物》，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</si>
  <si>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內蒙古克什克騰旗二八地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</si>
  <si>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
項春松，〈克什克騰旗二八地一、二號遼墓〉，《內蒙古文物考古》，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80-90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</si>
  <si>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內蒙古克什克騰旗二八地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</si>
  <si>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內蒙古昭烏達盟喀喇沁旗婁子店公社上燒鍋大隊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</si>
  <si>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
項春松，〈上燒鍋遼墓群〉，《內蒙古文物考古》，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</si>
  <si>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內蒙古林西縣大營子鄉和平村小哈達自然村</t>
    </r>
  </si>
  <si>
    <r>
      <rPr>
        <sz val="12"/>
        <color theme="1"/>
        <rFont val="Arial"/>
        <family val="2"/>
      </rPr>
      <t>王剛，〈內蒙古林西縣小哈達遼墓〉，《考古》，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92-96</t>
    </r>
    <r>
      <rPr>
        <sz val="12"/>
        <color theme="1"/>
        <rFont val="Arial"/>
        <family val="2"/>
      </rPr>
      <t>。
王剛，〈林西縣小哈達遼墓〉，《內蒙古文物考古》，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</si>
  <si>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內蒙古巴林右旗王墳溝東陵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遼興宗永興陵陪葬墓皇太叔祖弘本墓</t>
    </r>
  </si>
  <si>
    <r>
      <rPr>
        <sz val="12"/>
        <color theme="1"/>
        <rFont val="Arial"/>
        <family val="2"/>
      </rPr>
      <t>耶律弘本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、蕭氏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</si>
  <si>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t>1041-1110(70)(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1066-1090(25)(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</si>
  <si>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巴林右旗博物館，〈遼慶陵又有重要發現〉，《內蒙古文物考古》，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
烏力吉德力根，〈遼代慶陵皇族墓發現小型木雕件〉，《北方文物》，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</si>
  <si>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</si>
  <si>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內蒙古自治區文物考古研究所，〈內蒙古林西縣劉家大院遼墓發掘簡報〉，《北方文物》，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13-16</t>
    </r>
    <r>
      <rPr>
        <sz val="12"/>
        <color theme="1"/>
        <rFont val="Arial"/>
        <family val="2"/>
      </rPr>
      <t>。
內蒙古文物考古研究所、內蒙古博物院，〈內蒙古林西縣劉家大院遼代墓地發掘簡報〉，《考古》，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</si>
  <si>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</si>
  <si>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</si>
  <si>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</si>
  <si>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</si>
  <si>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內蒙古庫倫旗奈林稿鄉前勿布力格村王墳梁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</si>
  <si>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內蒙古文物考古研究所、哲里木盟博物館，〈內蒙古庫倫旗七、八號遼墓〉，《文物》，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74-84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</si>
  <si>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內蒙古庫倫旗奈林稿鄉前勿布力格村王墳梁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</si>
  <si>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遼寧省瀋陽市法庫縣葉茂台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</si>
  <si>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曹汛，〈葉茂臺遼台中的棺床小帳〉，《文物》，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49-62</t>
    </r>
    <r>
      <rPr>
        <sz val="12"/>
        <color theme="1"/>
        <rFont val="Arial"/>
        <family val="2"/>
      </rPr>
      <t>。
遼寧省博物館、遼寧鐵嶺地區文物組發掘小組，〈法庫葉茂台遼墓記略〉，《文物》，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26-36</t>
    </r>
    <r>
      <rPr>
        <sz val="12"/>
        <color theme="1"/>
        <rFont val="Arial"/>
        <family val="2"/>
      </rPr>
      <t>。
馮永謙，〈葉茂台遼墓出土的陶瓷器〉，《文物》，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40-48</t>
    </r>
    <r>
      <rPr>
        <sz val="12"/>
        <color theme="1"/>
        <rFont val="Arial"/>
        <family val="2"/>
      </rPr>
      <t>。
李宇峰，〈遼寧法庫葉茂臺七號遼墓的年代及墓主身份〉，收入《遼金歷史與考古》，第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108-113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</si>
  <si>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</si>
  <si>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張世卿、劉氏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</si>
  <si>
    <r>
      <t>1043-1116(74)(</t>
    </r>
    <r>
      <rPr>
        <sz val="12"/>
        <color theme="1"/>
        <rFont val="Arial"/>
        <family val="2"/>
      </rPr>
      <t>張世卿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劉氏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</si>
  <si>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河北省文物管理處、河北省博物館，〈河北宣化遼壁畫墓發掘簡報〉，《文物》，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31-39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</si>
  <si>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PMingLiU"/>
        <family val="1"/>
        <charset val="136"/>
      </rPr>
      <t>內蒙古哲里木盟庫倫旗王墳梁</t>
    </r>
    <r>
      <rPr>
        <sz val="12"/>
        <color theme="1"/>
        <rFont val="Calibri"/>
        <family val="2"/>
      </rPr>
      <t>M1</t>
    </r>
    <phoneticPr fontId="1" type="noConversion"/>
  </si>
  <si>
    <r>
      <rPr>
        <sz val="12"/>
        <color theme="1"/>
        <rFont val="Arial"/>
        <family val="2"/>
      </rPr>
      <t>王澤慶，〈庫倫旗一號遼墓壁畫初探〉，《文物》，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30-35+73-78</t>
    </r>
    <r>
      <rPr>
        <sz val="12"/>
        <color theme="1"/>
        <rFont val="Arial"/>
        <family val="2"/>
      </rPr>
      <t>。
吉林省博物館、哲里木盟文化局，〈吉林哲里木盟庫倫旗一號遼墓發掘簡報〉，《文物》，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2-18</t>
    </r>
    <r>
      <rPr>
        <sz val="12"/>
        <color theme="1"/>
        <rFont val="Arial"/>
        <family val="2"/>
      </rPr>
      <t>。
王健群、陳相偉，《庫倫遼代壁畫墓》，北京：文物出版社，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</si>
  <si>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內蒙古准格爾旗大沙塔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</si>
  <si>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鄭隆，〈準格爾旗大沙塔壁畫墓及附近的古城〉，《內蒙古文物考古》，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95-102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</si>
  <si>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內蒙古准格爾旗大沙塔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</si>
  <si>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內蒙古准格爾旗大沙塔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</si>
  <si>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內蒙古准格爾旗大沙塔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</si>
  <si>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內蒙古准格爾旗大沙塔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</si>
  <si>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內蒙古昭烏達盟敖漢旗豐收公社北三家村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</si>
  <si>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
敖漢旗文物管理所，〈內蒙古昭烏達盟敖漢旗北三家遼墓〉，《考古》，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</si>
  <si>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北京市西郊百萬莊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</si>
  <si>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丁文逳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、丁洪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後室</t>
    </r>
    <r>
      <rPr>
        <sz val="12"/>
        <color theme="1"/>
        <rFont val="Calibri"/>
        <family val="2"/>
      </rPr>
      <t>)</t>
    </r>
  </si>
  <si>
    <r>
      <t>?-1113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997-1111(15)</t>
    </r>
  </si>
  <si>
    <r>
      <rPr>
        <sz val="12"/>
        <color theme="1"/>
        <rFont val="Arial"/>
        <family val="2"/>
      </rPr>
      <t>北京市文物工作隊，〈北京西郊百萬庄遼墓發掘簡報〉，《考古》，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145-146</t>
    </r>
    <r>
      <rPr>
        <sz val="12"/>
        <color theme="1"/>
        <rFont val="Arial"/>
        <family val="2"/>
      </rPr>
      <t>。
齊心，〈遼丁氏兩方墓志考〉，《考古》，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650-654</t>
    </r>
    <r>
      <rPr>
        <sz val="12"/>
        <color theme="1"/>
        <rFont val="Arial"/>
        <family val="2"/>
      </rPr>
      <t>。
焦晉林，〈契丹丁求謹墓誌及相關問題略考〉，《北京文博文叢》，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</si>
  <si>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北京市西郊百萬莊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</si>
  <si>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北京市文物工作隊，〈北京西郊百萬庄遼墓發掘簡報〉，《考古》，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145-146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</si>
  <si>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山西省大同市新添堡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</si>
  <si>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劉承遂</t>
    </r>
  </si>
  <si>
    <r>
      <rPr>
        <sz val="12"/>
        <color theme="1"/>
        <rFont val="Arial"/>
        <family val="2"/>
      </rPr>
      <t>邊成修，〈大同西南郊發現三座遼代壁畫墓〉，《文物》，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</t>
    </r>
    <r>
      <rPr>
        <sz val="12"/>
        <color theme="1"/>
        <rFont val="Arial"/>
        <family val="2"/>
      </rPr>
      <t>。
山西省文物管理委員會，〈山西大同郊區五座遼壁畫墓〉，《考古》，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</si>
  <si>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山西省大同市十里鋪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</si>
  <si>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山西省大同市十里鋪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</si>
  <si>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內蒙古哲里木盟奈曼旗青龍山鎮斯布格圖村北廟山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</si>
  <si>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蕭紹矩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、耶律氏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</si>
  <si>
    <r>
      <t>Unknown(</t>
    </r>
    <r>
      <rPr>
        <sz val="12"/>
        <color theme="1"/>
        <rFont val="Arial"/>
        <family val="2"/>
      </rPr>
      <t>蕭紹矩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1001-1018(18)(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</si>
  <si>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內蒙古文物考古研究所，〈遼陳國公主駙馬合葬墓發掘簡報〉，《文物》，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4-24</t>
    </r>
    <r>
      <rPr>
        <sz val="12"/>
        <color theme="1"/>
        <rFont val="Arial"/>
        <family val="2"/>
      </rPr>
      <t>。
內蒙古自治區文化考古研究所，《遼陳國公主墓》，北京：文物出版社，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。
張郁，〈遼陳國公主夫婦殯葬服飾小紀〉，《文物》，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</si>
  <si>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遼寧省瀋陽市法庫縣葉茂台</t>
    </r>
  </si>
  <si>
    <r>
      <rPr>
        <sz val="12"/>
        <color theme="1"/>
        <rFont val="Arial"/>
        <family val="2"/>
      </rPr>
      <t>蕭義</t>
    </r>
  </si>
  <si>
    <r>
      <rPr>
        <sz val="12"/>
        <color theme="1"/>
        <rFont val="Arial"/>
        <family val="2"/>
      </rPr>
      <t>溫麗和，〈遼寧法庫縣葉茂台遼蕭義墓〉，《考古》，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324-330</t>
    </r>
    <r>
      <rPr>
        <sz val="12"/>
        <color theme="1"/>
        <rFont val="Arial"/>
        <family val="2"/>
      </rPr>
      <t>。
朱子方，〈跋法庫葉茂台出土遼蕭義墓誌銘〉，《中國歷史博物館館刊》，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62-68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</si>
  <si>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</si>
  <si>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韓師訓</t>
    </r>
  </si>
  <si>
    <r>
      <rPr>
        <sz val="12"/>
        <color theme="1"/>
        <rFont val="Arial"/>
        <family val="2"/>
      </rPr>
      <t>張家口市宣化區文物保管所，〈河北宣化下八里遼韓師訓墓〉，《文物》，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1-11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</si>
  <si>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</si>
  <si>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張恭誘</t>
    </r>
  </si>
  <si>
    <r>
      <rPr>
        <sz val="12"/>
        <color theme="1"/>
        <rFont val="Arial"/>
        <family val="2"/>
      </rPr>
      <t>張家口市文物事業管理所、張家口市宣化區文物保管所，〈河北宣化下八里遼金壁畫墓〉，《文物》，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1-19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</si>
  <si>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</si>
  <si>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張世古、李氏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推測，前妻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、李氏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後妻</t>
    </r>
    <r>
      <rPr>
        <sz val="12"/>
        <color theme="1"/>
        <rFont val="Calibri"/>
        <family val="2"/>
      </rPr>
      <t>)</t>
    </r>
  </si>
  <si>
    <r>
      <t>1050-1108(59)(</t>
    </r>
    <r>
      <rPr>
        <sz val="12"/>
        <color theme="1"/>
        <rFont val="Arial"/>
        <family val="2"/>
      </rPr>
      <t>張世古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?-1077(</t>
    </r>
    <r>
      <rPr>
        <sz val="12"/>
        <color theme="1"/>
        <rFont val="Arial"/>
        <family val="2"/>
      </rPr>
      <t>李氏，前妻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李氏，後妻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</si>
  <si>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張家口市宣化區文物保管所，〈河北宣化遼代壁畫墓〉，《文物》，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4-28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</si>
  <si>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</si>
  <si>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</si>
  <si>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張文藻、賈氏</t>
    </r>
  </si>
  <si>
    <r>
      <t>1029-1074(</t>
    </r>
    <r>
      <rPr>
        <sz val="12"/>
        <color theme="1"/>
        <rFont val="Arial"/>
        <family val="2"/>
      </rPr>
      <t>張文藻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賈氏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</si>
  <si>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河北省文物研究所、張家口市文物管理處、宣化區文物管理所，〈河北宣化遼張文藻壁畫墓發掘簡報〉，《文物》，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25-46</t>
    </r>
    <r>
      <rPr>
        <sz val="12"/>
        <color theme="1"/>
        <rFont val="Arial"/>
        <family val="2"/>
      </rPr>
      <t>。
河北省文物研究所，《宣化遼墓》，北京：文物出版社，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</si>
  <si>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河北省平泉縣黃土梁子區花營子鄉大東溝</t>
    </r>
  </si>
  <si>
    <r>
      <rPr>
        <sz val="12"/>
        <color theme="1"/>
        <rFont val="Arial"/>
        <family val="2"/>
      </rPr>
      <t>張平一，〈平泉縣發現遼代壁畫墓〉，《文物》，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</si>
  <si>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內蒙古巴林左旗查干哈達蘇木遼太祖祖陵陪葬墓</t>
    </r>
    <r>
      <rPr>
        <sz val="12"/>
        <color theme="1"/>
        <rFont val="Calibri"/>
        <family val="2"/>
      </rPr>
      <t>PM1</t>
    </r>
  </si>
  <si>
    <r>
      <rPr>
        <sz val="12"/>
        <color theme="1"/>
        <rFont val="Arial"/>
        <family val="2"/>
      </rPr>
      <t>中國社會科學院考古研究所內蒙古第二工作隊、內蒙古文物考古研究所，〈內蒙古巴林左旗遼代祖陵考古發掘的新收獲〉，《考古》，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3-6</t>
    </r>
    <r>
      <rPr>
        <sz val="12"/>
        <color theme="1"/>
        <rFont val="Arial"/>
        <family val="2"/>
      </rPr>
      <t>。
中國社會科學院考古研究所內蒙古第二工作隊、內蒙古文物考古研究所，〈內蒙古巴林左旗遼代祖陵陵園遺址〉，《考古》，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46-53</t>
    </r>
    <r>
      <rPr>
        <sz val="12"/>
        <color theme="1"/>
        <rFont val="Arial"/>
        <family val="2"/>
      </rPr>
      <t>。
安家瑤，〈遼祖陵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號陪葬墓出土玻璃器〉，收入《中國考古學會第</t>
    </r>
    <r>
      <rPr>
        <sz val="12"/>
        <color theme="1"/>
        <rFont val="Calibri"/>
        <family val="2"/>
      </rPr>
      <t>14</t>
    </r>
    <r>
      <rPr>
        <sz val="12"/>
        <color theme="1"/>
        <rFont val="Arial"/>
        <family val="2"/>
      </rPr>
      <t>次年會論文集》，第</t>
    </r>
    <r>
      <rPr>
        <sz val="12"/>
        <color theme="1"/>
        <rFont val="Calibri"/>
        <family val="2"/>
      </rPr>
      <t>14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500-508</t>
    </r>
    <r>
      <rPr>
        <sz val="12"/>
        <color theme="1"/>
        <rFont val="Arial"/>
        <family val="2"/>
      </rPr>
      <t>。
中國社會科學院考古研究所內蒙古第二工作隊、內蒙古文物考古研究所，〈內蒙古巴林左旗遼祖陵一號陪葬墓〉，《考古》，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</si>
  <si>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內蒙古翁牛特旗烏丹鎮解放營子公社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</si>
  <si>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
翁特牛旗文化館、昭烏達盟文物工作站，〈內蒙古解放營子遼墓發掘簡報〉，《考古》，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330-334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</si>
  <si>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遼西省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今遼寧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錦西縣江家屯西孤山</t>
    </r>
  </si>
  <si>
    <r>
      <rPr>
        <sz val="12"/>
        <color theme="1"/>
        <rFont val="Arial"/>
        <family val="2"/>
      </rPr>
      <t>蕭孝忠</t>
    </r>
  </si>
  <si>
    <r>
      <rPr>
        <sz val="12"/>
        <color theme="1"/>
        <rFont val="Arial"/>
        <family val="2"/>
      </rPr>
      <t>雁羽，〈錦西西孤山遼蕭孝忠墓清理簡報〉，《考古》，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34-35</t>
    </r>
    <r>
      <rPr>
        <sz val="12"/>
        <color theme="1"/>
        <rFont val="Arial"/>
        <family val="2"/>
      </rPr>
      <t>。
劉謙，〈遼寧錦西西孤山出土的遼墓墓志〉，《考古通訊》，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</si>
  <si>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河北省豐寧滿族自治縣鳳山鎮上官營村</t>
    </r>
  </si>
  <si>
    <r>
      <rPr>
        <sz val="12"/>
        <color theme="1"/>
        <rFont val="Arial"/>
        <family val="2"/>
      </rPr>
      <t>張漢英、白光，〈河北豐寧小皮匠溝發現遼墓〉，《考古》，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957-958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</si>
  <si>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遼寧省義縣清河門西山村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</si>
  <si>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〈遼西省義縣清河門西山村「遼佐移離畢蕭相公」族墓發掘工作報告〉，《文物》，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111-119</t>
    </r>
    <r>
      <rPr>
        <sz val="12"/>
        <color theme="1"/>
        <rFont val="Arial"/>
        <family val="2"/>
      </rPr>
      <t>。
李文信，〈義縣清河門遼墓發掘報告〉，《考古學報》，</t>
    </r>
    <r>
      <rPr>
        <sz val="12"/>
        <color theme="1"/>
        <rFont val="Calibri"/>
        <family val="2"/>
      </rPr>
      <t>1954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163-202</t>
    </r>
    <r>
      <rPr>
        <sz val="12"/>
        <color theme="1"/>
        <rFont val="Arial"/>
        <family val="2"/>
      </rPr>
      <t>。
厲鼎煃，〈義縣出土契丹文墓志銘考釋〉，《考古學報》，</t>
    </r>
    <r>
      <rPr>
        <sz val="12"/>
        <color theme="1"/>
        <rFont val="Calibri"/>
        <family val="2"/>
      </rPr>
      <t>1954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203-211</t>
    </r>
    <r>
      <rPr>
        <sz val="12"/>
        <color theme="1"/>
        <rFont val="Arial"/>
        <family val="2"/>
      </rPr>
      <t>。
閻文儒，〈遼西省義縣清河門附近遼墓的發掘簡報〉，《文物》，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</si>
  <si>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遼寧義縣清河門西山村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</si>
  <si>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佐移離畢蕭相公、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</si>
  <si>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〈遼西省義縣清河門西山村「遼佐移離畢蕭相公」族墓發掘工作報告〉，《文物》，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111-119</t>
    </r>
    <r>
      <rPr>
        <sz val="12"/>
        <color theme="1"/>
        <rFont val="Arial"/>
        <family val="2"/>
      </rPr>
      <t>。
李文信，〈義縣清河門遼墓發掘報告〉，《考古學報》，</t>
    </r>
    <r>
      <rPr>
        <sz val="12"/>
        <color theme="1"/>
        <rFont val="Calibri"/>
        <family val="2"/>
      </rPr>
      <t>1954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163-202</t>
    </r>
    <r>
      <rPr>
        <sz val="12"/>
        <color theme="1"/>
        <rFont val="Arial"/>
        <family val="2"/>
      </rPr>
      <t>。
閻文儒，〈遼西省義縣清河門附近遼墓的發掘簡報〉，《文物》，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</si>
  <si>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遼寧義縣清河門西山村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</si>
  <si>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遼寧義縣清河門西山村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</si>
  <si>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黑龍江省朱家坎鎮</t>
    </r>
  </si>
  <si>
    <r>
      <rPr>
        <sz val="12"/>
        <color theme="1"/>
        <rFont val="Arial"/>
        <family val="2"/>
      </rPr>
      <t>〈龍江朱家坎鎮發現遼墓〉，《文物》，</t>
    </r>
    <r>
      <rPr>
        <sz val="12"/>
        <color theme="1"/>
        <rFont val="Calibri"/>
        <family val="2"/>
      </rPr>
      <t>1953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</t>
    </r>
    <r>
      <rPr>
        <sz val="12"/>
        <color theme="1"/>
        <rFont val="Arial"/>
        <family val="2"/>
      </rPr>
      <t>。
朱國忱、沙振宇，〈黑龍江朱家坎鎮發現遼墓〉，《考古通訊》，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</si>
  <si>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內蒙古自治區赤峰市巴林左旗遼上京城南塔附近</t>
    </r>
  </si>
  <si>
    <r>
      <rPr>
        <sz val="12"/>
        <color theme="1"/>
        <rFont val="Arial"/>
        <family val="2"/>
      </rPr>
      <t>不明</t>
    </r>
  </si>
  <si>
    <r>
      <rPr>
        <sz val="12"/>
        <color theme="1"/>
        <rFont val="Arial"/>
        <family val="2"/>
      </rPr>
      <t>石豔軍，〈遼上京南發現一座遼代碑刻〉，《草原文物》，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104-106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</si>
  <si>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遼寧省朝陽縣南雙廟鄉八道河子村王墳溝</t>
    </r>
  </si>
  <si>
    <r>
      <rPr>
        <sz val="12"/>
        <color theme="1"/>
        <rFont val="Arial"/>
        <family val="2"/>
      </rPr>
      <t>茹雄文</t>
    </r>
  </si>
  <si>
    <r>
      <rPr>
        <sz val="12"/>
        <color theme="1"/>
        <rFont val="Arial"/>
        <family val="2"/>
      </rPr>
      <t>杜曉紅，〈遼寧朝陽縣發現遼代茹雄文墓志〉，《遼寧省博物館館刊》，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249-251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</si>
  <si>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內蒙古商都縣北大村</t>
    </r>
  </si>
  <si>
    <r>
      <rPr>
        <sz val="12"/>
        <color theme="1"/>
        <rFont val="Arial"/>
        <family val="2"/>
      </rPr>
      <t>內蒙古自治區文物考古研究所，〈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</si>
  <si>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內蒙古錫林郭勒盟蘇尼特左旗蘇仁渾迪墓葬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</si>
  <si>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</si>
  <si>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內蒙古自治區文物考古研究所，〈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Arial"/>
        <family val="2"/>
      </rPr>
      <t>。
蓋之庸，〈內蒙古多倫縣遼代貴族墓葬發掘〉，收入《大遼五京：內蒙古出土文物暨遼南京建城</t>
    </r>
    <r>
      <rPr>
        <sz val="12"/>
        <color theme="1"/>
        <rFont val="Calibri"/>
        <family val="2"/>
      </rPr>
      <t>1080</t>
    </r>
    <r>
      <rPr>
        <sz val="12"/>
        <color theme="1"/>
        <rFont val="Arial"/>
        <family val="2"/>
      </rPr>
      <t>年展》，北京：文物出版社，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9-17</t>
    </r>
    <r>
      <rPr>
        <sz val="12"/>
        <color theme="1"/>
        <rFont val="Arial"/>
        <family val="2"/>
      </rPr>
      <t>。
內蒙古文物考古研究所、錫林郭勒盟文物保護管理所、多倫縣文物局，〈內蒙古多倫縣小王力溝遼代墓葬〉，《考古》，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55-80</t>
    </r>
    <r>
      <rPr>
        <sz val="12"/>
        <color theme="1"/>
        <rFont val="Arial"/>
        <family val="2"/>
      </rPr>
      <t>。
內蒙古自治區文物考古研究所，〈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</si>
  <si>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</si>
  <si>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內蒙古自治區文物考古研究所，〈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年內蒙古自治區文物考古研究所考古發現綜述〉，《草原文物》，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</si>
  <si>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</si>
  <si>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</si>
  <si>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內蒙古錫林郭勒盟多倫縣小王力溝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</si>
  <si>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內蒙古通遼市奈曼旗新鎮大代村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</si>
  <si>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內蒙古自治區文物考古研究所，〈通遼市奈曼旗大代村遼代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清理簡報〉，《草原文物》，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</si>
  <si>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內蒙古烏蘭察布市卓資縣碌碡坪鄉忽洞垻村</t>
    </r>
  </si>
  <si>
    <r>
      <rPr>
        <sz val="12"/>
        <color theme="1"/>
        <rFont val="Arial"/>
        <family val="2"/>
      </rPr>
      <t>趙杰，〈烏蘭察布市卓資縣忽洞垻遼代墓葬〉，《草原文物》，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</si>
  <si>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內蒙古哲里木盟奈曼旗青龍山鎮斯布格圖村北廟山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</si>
  <si>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內蒙古自治區文化考古研究所，《遼陳國公主墓》，北京：文物出版社，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</si>
  <si>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內蒙古哲里木盟奈曼旗青龍山鎮斯布格圖村北廟山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</si>
  <si>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遼寧省朝陽市馬場村珠江華府小區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</si>
  <si>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朝陽市文物考古研究所，〈遼寧朝陽馬場村遼墓發掘簡報〉，《文物春秋》，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</si>
  <si>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遼寧省朝陽市馬場村珠江華府小區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</si>
  <si>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遼寧省朝陽市馬場村珠江華府小區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</si>
  <si>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遼寧省阜新縣八家子鄉燒鍋營子村</t>
    </r>
  </si>
  <si>
    <r>
      <rPr>
        <sz val="12"/>
        <color theme="1"/>
        <rFont val="Arial"/>
        <family val="2"/>
      </rPr>
      <t>蕭旻</t>
    </r>
  </si>
  <si>
    <r>
      <rPr>
        <sz val="12"/>
        <color theme="1"/>
        <rFont val="Arial"/>
        <family val="2"/>
      </rPr>
      <t>穆啟文、李宇峰，〈遼寧省阜新縣遼蕭旻墓發掘簡報〉，收入《遼金歷史與考古》，第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15-21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</si>
  <si>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遼寧省朝陽市龍城區姑營子村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</si>
  <si>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朝陽博物館、朝陽市城區博物館，〈遼寧朝陽市姑營子遼代耿氏家族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號墓發掘簡報〉，《考古》，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</si>
  <si>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遼寧省朝陽市龍城區姑營子村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</si>
  <si>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耿崇美、耶律氏</t>
    </r>
  </si>
  <si>
    <r>
      <t>893-948(56)(</t>
    </r>
    <r>
      <rPr>
        <sz val="12"/>
        <color theme="1"/>
        <rFont val="Arial"/>
        <family val="2"/>
      </rPr>
      <t>耿崇美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916-970(55)(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</si>
  <si>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朝陽博物館、朝陽市城區博物館，〈遼寧朝陽市姑營子遼代耿氏家族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號墓發掘簡報〉，《考古》，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31-45</t>
    </r>
    <r>
      <rPr>
        <sz val="12"/>
        <color theme="1"/>
        <rFont val="Arial"/>
        <family val="2"/>
      </rPr>
      <t>。
張力、韓國祥，〈遼〈耿崇美墓志考〉〉，《遼寧省博物館館刊》，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130-138</t>
    </r>
    <r>
      <rPr>
        <sz val="12"/>
        <color theme="1"/>
        <rFont val="Arial"/>
        <family val="2"/>
      </rPr>
      <t>。
李宇峰，〈遼代墓志校勘補述四例〉，《遼寧省博物館館刊》，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221-232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</si>
  <si>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</si>
  <si>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內蒙古文物考古研究所、內蒙古博物院，〈內蒙古林西縣劉家大院遼代墓地發掘簡報〉，《考古》，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</si>
  <si>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</si>
  <si>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</si>
  <si>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</si>
  <si>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</si>
  <si>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內蒙古林西縣劉家大院遼墓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</si>
  <si>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內蒙古克什克騰旗大營子村</t>
    </r>
  </si>
  <si>
    <r>
      <rPr>
        <sz val="12"/>
        <color theme="1"/>
        <rFont val="Arial"/>
        <family val="2"/>
      </rPr>
      <t>內蒙古克什克騰旗博物館，〈內蒙古克什克騰大營子遼代石棺壁畫墓〉，《文物》，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</si>
  <si>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內蒙古赤峰翁牛特旗烏丹鎮包莫圖嘎查山谷</t>
    </r>
  </si>
  <si>
    <r>
      <rPr>
        <sz val="12"/>
        <color theme="1"/>
        <rFont val="Arial"/>
        <family val="2"/>
      </rPr>
      <t>蕭德順</t>
    </r>
  </si>
  <si>
    <r>
      <rPr>
        <sz val="12"/>
        <color theme="1"/>
        <rFont val="Arial"/>
        <family val="2"/>
      </rPr>
      <t>李俊義、張夢雪，〈《遼蕭德順墓誌銘》考釋〉，《中國國家博物館館刊》，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</si>
  <si>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內蒙古巴林左旗小西溝盤羊溝</t>
    </r>
  </si>
  <si>
    <r>
      <rPr>
        <sz val="12"/>
        <color theme="1"/>
        <rFont val="Arial"/>
        <family val="2"/>
      </rPr>
      <t>伊氏</t>
    </r>
  </si>
  <si>
    <r>
      <rPr>
        <sz val="12"/>
        <color theme="1"/>
        <rFont val="Arial"/>
        <family val="2"/>
      </rPr>
      <t>赤峰市博物館、巴林左旗遼上京博物館、巴林左旗文物管理所，〈內蒙古巴林左旗盤羊溝遼代墓葬〉，《考古》，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30-44</t>
    </r>
    <r>
      <rPr>
        <sz val="12"/>
        <color theme="1"/>
        <rFont val="Arial"/>
        <family val="2"/>
      </rPr>
      <t>。
崔世平，〈後唐德妃墓誌考釋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兼論遼墓的「中朝軌式」〉，《考古》，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82-91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</si>
  <si>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內蒙古赤峰市寧城山嘴墓地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</si>
  <si>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內蒙古文物考古研究所、內蒙古博物院，〈內蒙古寧城山嘴墓地第一次發掘簡報〉，《文物》，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</si>
  <si>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內蒙古赤峰市寧城山嘴墓地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</si>
  <si>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內蒙古赤峰市寧城山嘴墓地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</si>
  <si>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內蒙古赤峰市寧城山嘴墓地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</si>
  <si>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內蒙古寧城山嘴墓地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</si>
  <si>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遼寧省朝陽市龍城區七道泉子鎮杜杖子村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</si>
  <si>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朝陽市博物館、朝陽市龍城區博物館，〈遼寧朝陽杜杖子遼代墓葬發掘簡報〉，《文物》，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</si>
  <si>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內蒙古自治區赤峰市巴林左旗富河鎮富河溝村哈拉海場北溝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</si>
  <si>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遼上京博物館，〈內蒙古巴林左旗哈拉海場遼代壁畫墓清理簡報〉，《文物》，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</si>
  <si>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河北省固安縣大王村南水北調廊涿干渠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</si>
  <si>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廊坊市文物管理處，〈固安縣大王村遼墓清理簡報〉，《文物春秋》，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</si>
  <si>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河北省固安縣大王村南水北調廊涿干渠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</si>
  <si>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河北省固安縣大王村南水北調廊涿干渠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</si>
  <si>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北京市大興區黃村鎮康莊遼墓</t>
    </r>
  </si>
  <si>
    <r>
      <rPr>
        <sz val="12"/>
        <color theme="1"/>
        <rFont val="Arial"/>
        <family val="2"/>
      </rPr>
      <t>北京市文物研究所，〈北京大興康莊遼墓〉，《文物春秋》，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</si>
  <si>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山西省大同市東風里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</si>
  <si>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大同市考古研究所，〈山西大同東風里遼代壁畫墓發掘簡報〉，《文物》，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43-54</t>
    </r>
    <r>
      <rPr>
        <sz val="12"/>
        <color theme="1"/>
        <rFont val="Arial"/>
        <family val="2"/>
      </rPr>
      <t>。
大同市考古研究所編，《大同東風里遼代壁畫墓》，北京：文物出版社，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</si>
  <si>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</si>
  <si>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遼寧省文物考古研究所，〈朝陽市林四家子遼墓發掘簡報〉，《北方文物》，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38-49</t>
    </r>
    <r>
      <rPr>
        <sz val="12"/>
        <color theme="1"/>
        <rFont val="Arial"/>
        <family val="2"/>
      </rPr>
      <t>。
王成生，〈遼寧朝陽市遼劉承嗣族墓〉，《考古》，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131-145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</si>
  <si>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)M2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</si>
  <si>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)M3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</si>
  <si>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)M4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</si>
  <si>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)M5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</si>
  <si>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)M6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</si>
  <si>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)M7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</si>
  <si>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)M8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</si>
  <si>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)M9</t>
    </r>
  </si>
  <si>
    <r>
      <rPr>
        <sz val="12"/>
        <color theme="1"/>
        <rFont val="Arial"/>
        <family val="2"/>
      </rPr>
      <t>遼寧省朝陽市雙塔區桃花吐鎮林四家子村西營子屯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王墳山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</si>
  <si>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劉宇一</t>
    </r>
  </si>
  <si>
    <r>
      <rPr>
        <sz val="12"/>
        <color theme="1"/>
        <rFont val="Arial"/>
        <family val="2"/>
      </rPr>
      <t>遼寧省文物考古研究所，〈朝陽市林四家子遼墓發掘簡報〉，《北方文物》，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</si>
  <si>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內蒙古烏蘭察布市凉城縣忻州窯子村墓</t>
    </r>
  </si>
  <si>
    <r>
      <rPr>
        <sz val="12"/>
        <color theme="1"/>
        <rFont val="Arial"/>
        <family val="2"/>
      </rPr>
      <t>內蒙古自治區文物考古研究所，〈涼城縣忻州窯子遼代墓葬清理簡報〉，《草原文物》，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</si>
  <si>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遼寧省法庫柏家溝鎮前山村蔡家溝自然屯王禿山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</si>
  <si>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趙曉剛、林棟，〈遼寧法庫縣蔡家溝發現一座遼墓〉，《考古》，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100-104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</si>
  <si>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黑龍江省湯原縣新城村</t>
    </r>
  </si>
  <si>
    <r>
      <rPr>
        <sz val="12"/>
        <color theme="1"/>
        <rFont val="Arial"/>
        <family val="2"/>
      </rPr>
      <t>李可鑫，〈湯原新城遼墓調查簡報〉，《文物春秋》，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</si>
  <si>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河北省薊縣洇溜鎮五里庄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</si>
  <si>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天津市文化遺產保護中心，〈薊縣洇溜鎮五里莊遼墓的發掘〉，《天津考古》，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8-17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</si>
  <si>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河北省薊縣洇溜鎮五里庄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</si>
  <si>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河北省薊縣洇溜鎮五里庄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</si>
  <si>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河北省薊縣洇溜鎮五里庄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</si>
  <si>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河北省薊縣洇溜鎮五里庄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</si>
  <si>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遼寧省朝陽市北票市泉巨湧鄉張石蘭溝村</t>
    </r>
  </si>
  <si>
    <r>
      <rPr>
        <sz val="12"/>
        <color theme="1"/>
        <rFont val="Arial"/>
        <family val="2"/>
      </rPr>
      <t>張洪波、李智，〈北票泉巨湧遼墓發掘簡報〉，《遼海文物學刊》，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</si>
  <si>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遼寧康平縣海州鄉後海洲屯</t>
    </r>
  </si>
  <si>
    <r>
      <rPr>
        <sz val="12"/>
        <color theme="1"/>
        <rFont val="Arial"/>
        <family val="2"/>
      </rPr>
      <t>武家昌，〈康平海州遼墓清理簡報〉，《遼海文物學刊》，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</si>
  <si>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遼寧省撫順市望花區光明街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</si>
  <si>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撫順市博物館，〈撫順市光明街遼墓發掘簡報〉，《遼海文物學刊》，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76-78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</si>
  <si>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遼寧省撫順市望花區光明街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</si>
  <si>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遼寧遼陽市隆昌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</si>
  <si>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李慶發，〈遼陽隆昌兩座遼金墓〉，《遼海文物學刊》，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</si>
  <si>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遼寧喀左縣白塔子鄉北嶺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</si>
  <si>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武家昌，〈喀左北嶺遼墓〉，《遼海文物學刊》，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</si>
  <si>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遼寧喀左縣白塔子鄉北嶺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</si>
  <si>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遼寧喀左縣白塔子鄉北嶺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</si>
  <si>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遼寧阜新縣舊廟鄉海力板村</t>
    </r>
  </si>
  <si>
    <r>
      <rPr>
        <sz val="12"/>
        <color theme="1"/>
        <rFont val="Arial"/>
        <family val="2"/>
      </rPr>
      <t>遼寧省文物考古研究所、阜新市文化局文物組、阜新縣文物管理所，〈阜新海力板遼墓〉，《遼海文物學刊》，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</si>
  <si>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遼寧建平縣葉柏壽鎮西窯村</t>
    </r>
  </si>
  <si>
    <r>
      <rPr>
        <sz val="12"/>
        <color theme="1"/>
        <rFont val="Arial"/>
        <family val="2"/>
      </rPr>
      <t>李慶發，〈建平西窯村遼墓〉，《遼海文物學刊》，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120-123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</si>
  <si>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遼寧省北鎮滿族自治縣鮑家鄉高起村</t>
    </r>
  </si>
  <si>
    <r>
      <rPr>
        <sz val="12"/>
        <color theme="1"/>
        <rFont val="Arial"/>
        <family val="2"/>
      </rPr>
      <t>耶律宗教</t>
    </r>
  </si>
  <si>
    <r>
      <rPr>
        <sz val="12"/>
        <color theme="1"/>
        <rFont val="Arial"/>
        <family val="2"/>
      </rPr>
      <t>魯寶林、辛發、吳鵬，〈北鎮遼耶律宗教墓〉，《遼海文物學刊》，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36-41+17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</si>
  <si>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遼寧省北票長皋公社白相屯大隊季杖子村</t>
    </r>
  </si>
  <si>
    <r>
      <rPr>
        <sz val="12"/>
        <color theme="1"/>
        <rFont val="Arial"/>
        <family val="2"/>
      </rPr>
      <t>韓寶興，〈北票季杖子遼代壁畫墓〉，《遼海文物學刊》，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149-156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</si>
  <si>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遼寧省朝陽市建平縣三家鄉五十家子村</t>
    </r>
  </si>
  <si>
    <r>
      <rPr>
        <sz val="12"/>
        <color theme="1"/>
        <rFont val="Arial"/>
        <family val="2"/>
      </rPr>
      <t>秦德昌</t>
    </r>
  </si>
  <si>
    <r>
      <rPr>
        <sz val="12"/>
        <color theme="1"/>
        <rFont val="Arial"/>
        <family val="2"/>
      </rPr>
      <t>李波，〈建平三家鄉遼秦德昌墓清理簡報〉，《遼海文物學刊》，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88</t>
    </r>
    <r>
      <rPr>
        <sz val="12"/>
        <color theme="1"/>
        <rFont val="Arial"/>
        <family val="2"/>
      </rPr>
      <t>。
李宇峰，〈遼代墓志校勘補述四例〉，《遼寧省博物館館刊》，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221-232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</si>
  <si>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內蒙古巴林右旗幸福之路蘇木查干勿蘇嘎查</t>
    </r>
  </si>
  <si>
    <r>
      <rPr>
        <sz val="12"/>
        <color theme="1"/>
        <rFont val="Arial"/>
        <family val="2"/>
      </rPr>
      <t>苗潤華，〈內蒙古巴林右旗查干勿蘇遼墓〉，《遼海文物學刊》，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</si>
  <si>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遼寧康平縣沙金鄉張家窯林場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</si>
  <si>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裴耀軍，〈康平張家窯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號遼墓〉，《遼海文物學刊》，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</si>
  <si>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遼寧省喀左縣白塔仔鄉於杖子村</t>
    </r>
  </si>
  <si>
    <r>
      <rPr>
        <sz val="12"/>
        <color theme="1"/>
        <rFont val="Arial"/>
        <family val="2"/>
      </rPr>
      <t>柴貴民、李春生、劉大志，〈剋左于杖子遼代畫像石墓〉，《遼海文物學刊》，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63-65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</si>
  <si>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遼寧彰武滿堂紅鄉差大馬村</t>
    </r>
  </si>
  <si>
    <r>
      <rPr>
        <sz val="12"/>
        <color theme="1"/>
        <rFont val="Arial"/>
        <family val="2"/>
      </rPr>
      <t>王來柱，〈彰武差大馬遼墓發掘簡報〉，《遼海文物學刊》，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</si>
  <si>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</si>
  <si>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呂學明，〈建平唐家杖子遼墓清理簡報〉，《遼海文物學刊》，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</si>
  <si>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</si>
  <si>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</si>
  <si>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</si>
  <si>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</si>
  <si>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</si>
  <si>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遼寧省建平縣唐家杖子村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</si>
  <si>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遼寧省朝陽縣溝門子鄉東山村</t>
    </r>
  </si>
  <si>
    <r>
      <rPr>
        <sz val="12"/>
        <color theme="1"/>
        <rFont val="Arial"/>
        <family val="2"/>
      </rPr>
      <t>李大鈞，〈朝陽溝門子遼墓清理簡報〉，《遼海文物學刊》，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</si>
  <si>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遼寧阜新皂力營子村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</si>
  <si>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遼寧省文物考古研究所、阜新市文物組，〈阜新南皂力營子一號遼墓〉，《遼海文物學刊》，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</si>
  <si>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內蒙古寧城縣頭道營子鄉喇嘛洞村</t>
    </r>
  </si>
  <si>
    <r>
      <rPr>
        <sz val="12"/>
        <color theme="1"/>
        <rFont val="Arial"/>
        <family val="2"/>
      </rPr>
      <t>內蒙古文物考古研究所、遼中京博物館，〈寧城縣鴿子洞遼代壁畫墓〉，收入《內蒙古文物考古文集》，第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631-638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</si>
  <si>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內蒙古敖漢旗寶國吐鄉皮匠溝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</si>
  <si>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內蒙古文物考古研究所，〈敖漢旗皮匠溝遼代墓葬〉，收入《內蒙古文物考古文集》，第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639-650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</si>
  <si>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內蒙古敖漢旗寶國吐鄉皮匠溝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</si>
  <si>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內蒙古興安盟科尔沁右翼中旗代欽塔拉蘇木</t>
    </r>
  </si>
  <si>
    <r>
      <rPr>
        <sz val="12"/>
        <color theme="1"/>
        <rFont val="Arial"/>
        <family val="2"/>
      </rPr>
      <t>興安盟文物工作站，〈科右中旗代欽塔拉遼墓清理簡報〉，收入《內蒙古文物考古文集》，第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651-667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</si>
  <si>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內蒙古寧城縣頭道營子鄉埋王溝村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</si>
  <si>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蕭闛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、耶律骨欲迷已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</si>
  <si>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t>1043-1070(28)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1046-1069(24)</t>
    </r>
  </si>
  <si>
    <r>
      <rPr>
        <sz val="12"/>
        <color theme="1"/>
        <rFont val="Arial"/>
        <family val="2"/>
      </rPr>
      <t>內蒙古文物考古研究所、遼中京博物館，〈寧城縣埋王溝遼代墓地發掘簡報〉，收入《內蒙古文物考古文集》，第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609-630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</si>
  <si>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內蒙古寧城縣頭道營子鄉埋王溝村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</si>
  <si>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蕭孛特本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、耶律挼懶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</si>
  <si>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t>1062-1080(19)(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</si>
  <si>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內蒙古寧城縣頭道營子鄉埋王溝村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</si>
  <si>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內蒙古寧城縣頭道營子鄉埋王溝村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</si>
  <si>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內蒙古突泉縣東杜爾基鎮西山村出土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</si>
  <si>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孟建仁、錢玉成，〈突泉縣西山村遼墓〉，收入《內蒙古文物考古文集》，第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542-547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</si>
  <si>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內蒙古突泉縣東杜爾基鎮西山村出土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</si>
  <si>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內蒙古突泉縣東杜爾基鎮西山村出土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</si>
  <si>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內蒙古寧城縣頭道營子鄉</t>
    </r>
  </si>
  <si>
    <r>
      <rPr>
        <sz val="12"/>
        <color theme="1"/>
        <rFont val="Arial"/>
        <family val="2"/>
      </rPr>
      <t>蕭姓，名不詳</t>
    </r>
  </si>
  <si>
    <r>
      <rPr>
        <sz val="12"/>
        <color theme="1"/>
        <rFont val="Arial"/>
        <family val="2"/>
      </rPr>
      <t>內蒙古文物考古研究所、赤峰市博物館，〈寧城縣岳家仗子遼蕭府君墓清理記〉，收入《內蒙古文物考古文集》，第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548-552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</si>
  <si>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內蒙古巴林右旗敖包恩格爾</t>
    </r>
    <r>
      <rPr>
        <sz val="12"/>
        <color theme="1"/>
        <rFont val="Calibri"/>
        <family val="2"/>
      </rPr>
      <t>BTNM</t>
    </r>
  </si>
  <si>
    <r>
      <rPr>
        <sz val="12"/>
        <color theme="1"/>
        <rFont val="Arial"/>
        <family val="2"/>
      </rPr>
      <t>內蒙古文物考古研究所，〈巴林右旗敖包恩格爾遼墓〉，收入《內蒙古文物考古文集》，第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期。北京：中國大百科全書出版社，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537-541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</si>
  <si>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北京市海淀區中國工運學院</t>
    </r>
    <r>
      <rPr>
        <sz val="12"/>
        <color theme="1"/>
        <rFont val="Calibri"/>
        <family val="2"/>
      </rPr>
      <t>2002-HGM1</t>
    </r>
  </si>
  <si>
    <r>
      <rPr>
        <sz val="12"/>
        <color theme="1"/>
        <rFont val="Arial"/>
        <family val="2"/>
      </rPr>
      <t>康貴</t>
    </r>
  </si>
  <si>
    <r>
      <rPr>
        <sz val="12"/>
        <color theme="1"/>
        <rFont val="Arial"/>
        <family val="2"/>
      </rPr>
      <t>北京市文物研究所，〈海淀中國工運學院遼墓及其墓誌〉，《北京文物與考古》，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27-34</t>
    </r>
    <r>
      <rPr>
        <sz val="12"/>
        <color theme="1"/>
        <rFont val="Arial"/>
        <family val="2"/>
      </rPr>
      <t>。
王玉亭，〈遼代康文成墓誌再考〉，《北京文博文叢》，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</si>
  <si>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</si>
  <si>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吉林省文物考古研究所，〈吉林前郭查干吐莫遼墓發掘〉，收入《邊疆考古研究》，第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348-379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</si>
  <si>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</si>
  <si>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</si>
  <si>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</si>
  <si>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</si>
  <si>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</si>
  <si>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</si>
  <si>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</si>
  <si>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</si>
  <si>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</si>
  <si>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</si>
  <si>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吉林省前郭爾羅斯蒙古族自治縣套浩太鄉查幹吐莫村東北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公里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</si>
  <si>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</si>
  <si>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</si>
  <si>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</si>
  <si>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</si>
  <si>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吉林省前郭爾羅斯蒙古族自治縣套浩太鄉查幹吐莫村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</si>
  <si>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遼寧大學國際交流大樓</t>
    </r>
  </si>
  <si>
    <r>
      <rPr>
        <sz val="12"/>
        <color theme="1"/>
        <rFont val="Arial"/>
        <family val="2"/>
      </rPr>
      <t>瀋陽市文物考古研究所，〈遼寧大學院內遼墓的發掘〉，收入《邊疆考古研究》，第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339-343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</si>
  <si>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遼寧阜新太平鄉大道村四家子屯佛手山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</si>
  <si>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蕭圖古辭</t>
    </r>
  </si>
  <si>
    <r>
      <rPr>
        <sz val="12"/>
        <color theme="1"/>
        <rFont val="Arial"/>
        <family val="2"/>
      </rPr>
      <t>梁振晶，〈阜新四家子遼墓發掘簡報〉，收入《遼寧考古文集》，第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期。瀋陽：遼寧民族出版社，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121-133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</si>
  <si>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遼寧阜新太平鄉大道村四家子屯佛手山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</si>
  <si>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遼寧省凌源市萬元店鎮康杖子村馬家溝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</si>
  <si>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呂學明、朱達，〈凌源馬家溝遼墓清理簡報〉，收入《遼寧考古文集》，第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期。瀋陽：遼寧民族出版社，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134-141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</si>
  <si>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遼寧省北寧市富屯鄉龍岡村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</si>
  <si>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耶律宗政、秦晉國妃</t>
    </r>
  </si>
  <si>
    <r>
      <t>1003-1062(60)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1001-1069(69)</t>
    </r>
  </si>
  <si>
    <r>
      <rPr>
        <sz val="12"/>
        <color theme="1"/>
        <rFont val="Arial"/>
        <family val="2"/>
      </rPr>
      <t>張克舉，〈北寧龍崗遼墓〉，收入《遼寧考古文集》，第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期。瀋陽：遼寧民族出版社，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112-120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</si>
  <si>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遼寧省北寧市富屯鄉龍岡村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</si>
  <si>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耶律宗允</t>
    </r>
  </si>
  <si>
    <r>
      <rPr>
        <sz val="12"/>
        <color theme="1"/>
        <rFont val="Arial"/>
        <family val="2"/>
      </rPr>
      <t>遼寧北寧市富屯鄉龍岡村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</si>
  <si>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遼寧省阜新市彰武朝陽溝村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</si>
  <si>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李寧峰、韓寶興、郭添剛、張春宇、王慶宇，〈彰武朝陽溝遼代墓地〉，收入《遼寧考古文集》，第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期。瀋陽：遼寧民族出版社，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83-111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</si>
  <si>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遼寧省阜新市彰武朝陽溝村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</si>
  <si>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遼寧省阜新市彰武朝陽溝村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</si>
  <si>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遼寧省阜新市彰武朝陽溝村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</si>
  <si>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遼寧省阜新市彰武朝陽溝村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</si>
  <si>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遼寧省瀋陽市瀋河區廣宜街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</si>
  <si>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瀋陽市文物考古研究所，〈瀋陽廣宜街遼代石棺墓發掘報告〉，《瀋陽考古文集》，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168-179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</si>
  <si>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遼寧省瀋陽市瀋河區廣宜街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</si>
  <si>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遼寧省瀋陽市瀋河區廣宜街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</si>
  <si>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遼寧省瀋陽市瀋河區廣宜街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</si>
  <si>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遼寧省瀋陽市瀋河區廣宜街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</si>
  <si>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遼寧省瀋陽市皇姑區新樂遺址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</si>
  <si>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劉翠紅，〈瀋陽新樂遺址遼墓發掘簡報〉，收入《瀋陽考古文集》，第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160-167</t>
    </r>
    <r>
      <rPr>
        <sz val="12"/>
        <color theme="1"/>
        <rFont val="Arial"/>
        <family val="2"/>
      </rPr>
      <t>。
瀋陽市文物考古研究所、新樂遺址博物館，《新樂遺址發掘簡報》，北京：文物出版社，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</si>
  <si>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遼寧省瀋陽市皇姑區新樂遺址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</si>
  <si>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遼寧省瀋陽市法庫縣大孤家子鎮李貝堡村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</si>
  <si>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瀋陽市文物考古研究所，〈法庫縣李貝堡遼墓群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年度搶救性考古發掘報告〉，收入《瀋陽考古文集》，第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140-159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</si>
  <si>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遼寧省瀋陽市法庫縣大孤家子鎮李貝堡村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</si>
  <si>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遼寧省瀋陽市法庫縣大孤家子鎮李貝堡村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</si>
  <si>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遼寧省瀋陽市法庫縣大孤家子鎮李貝堡村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</si>
  <si>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遼寧省瀋陽市法庫縣孟家鄉小房身村南溝自然屯</t>
    </r>
  </si>
  <si>
    <r>
      <rPr>
        <sz val="12"/>
        <color theme="1"/>
        <rFont val="Arial"/>
        <family val="2"/>
      </rPr>
      <t>瀋陽市文物考古研究所、法庫縣文物管理辦公室，〈法庫縣小房身村南溝遼代墓葬〉，收入《瀋陽考古文集》，第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124-131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</si>
  <si>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遼寧瀋陽法庫縣五台子鄉孤家子村祥仔溝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</si>
  <si>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瀋陽市文物考古研究所，〈法庫縣孤家子遼墓發掘報告〉，收入《瀋陽考古文集》，第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132-139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</si>
  <si>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遼寧省瀋陽市法庫縣五台子鄉秋皮溝村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</si>
  <si>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瀋陽市文物考古研究所，〈法庫秋皮溝遼墓發掘報告〉，收入《瀋陽考古文集》，第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160-168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</si>
  <si>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遼寧省瀋陽市法庫縣五台子鄉紅花嶺村魏家窩堡自然屯</t>
    </r>
  </si>
  <si>
    <r>
      <rPr>
        <sz val="12"/>
        <color theme="1"/>
        <rFont val="Arial"/>
        <family val="2"/>
      </rPr>
      <t>瀋陽市文物考古研究所，〈法庫紅花嶺遼墓〉，收入《瀋陽考古文集》，第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139-148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</si>
  <si>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遼寧瀋陽市瀋河區熱鬧路</t>
    </r>
    <r>
      <rPr>
        <sz val="12"/>
        <color theme="1"/>
        <rFont val="Calibri"/>
        <family val="2"/>
      </rPr>
      <t>38</t>
    </r>
    <r>
      <rPr>
        <sz val="12"/>
        <color theme="1"/>
        <rFont val="Arial"/>
        <family val="2"/>
      </rPr>
      <t>號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天主教修女院辦公宿舍樓</t>
    </r>
    <r>
      <rPr>
        <sz val="12"/>
        <color theme="1"/>
        <rFont val="Calibri"/>
        <family val="2"/>
      </rPr>
      <t>)M6</t>
    </r>
  </si>
  <si>
    <r>
      <rPr>
        <sz val="12"/>
        <color theme="1"/>
        <rFont val="Arial"/>
        <family val="2"/>
      </rPr>
      <t>瀋陽市文物考古研究所，〈瀋陽熱鬧路天主教修女院古代墓群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年考古發掘簡報〉，收入《瀋陽考古文集》，第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38-61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</si>
  <si>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山西省平朔朔州城區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</si>
  <si>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山西省考古研究所平朔考古隊，〈朔州遼代壁畫墓發掘簡報〉，《文物季刊》，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</si>
  <si>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內蒙古陳巴爾虎旗巴彥庫仁鎮小東山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</si>
  <si>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呼倫貝爾文物管理站、陳巴爾虎旗文物管理所，〈內蒙古陳巴爾虎旗巴彥庫仁遼代墓葬清理報告〉，收入《考古學集刊》，第</t>
    </r>
    <r>
      <rPr>
        <sz val="12"/>
        <color theme="1"/>
        <rFont val="Calibri"/>
        <family val="2"/>
      </rPr>
      <t>14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267-279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</si>
  <si>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內蒙古陳巴爾虎旗巴彥庫仁鎮小東山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</si>
  <si>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內蒙古陳巴爾虎旗巴彥庫仁鎮小東山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</si>
  <si>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內蒙古哲里木盟奈林稿公社木頭營子村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</si>
  <si>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內蒙古文物工作隊，〈內蒙古哲里木蒙奈林稿遼代壁畫墓〉，《考古學集刊》，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231-243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</si>
  <si>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內蒙古哲里木盟奈林稿公社木頭營子村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</si>
  <si>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遼寧省朝陽市姑營子村第一師範學院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</si>
  <si>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耿知新</t>
    </r>
  </si>
  <si>
    <r>
      <rPr>
        <sz val="12"/>
        <color theme="1"/>
        <rFont val="Arial"/>
        <family val="2"/>
      </rPr>
      <t>朝陽地區博物館，〈遼寧朝陽姑營子遼耿氏墓發掘報告〉，收入《考古學集刊》，第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期。北京：中國社會科學出版社，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168-195</t>
    </r>
    <r>
      <rPr>
        <sz val="12"/>
        <color theme="1"/>
        <rFont val="Arial"/>
        <family val="2"/>
      </rPr>
      <t>。
朱子方、徐基，〈遼耿氏墓誌考略〉，收入《考古學集刊》，第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期。北京：中國社會科學出版社，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196-204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</si>
  <si>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遼寧省朝陽市姑營子村第一師範學院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</si>
  <si>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耿延毅、耶律氏</t>
    </r>
  </si>
  <si>
    <r>
      <t>?-1019(</t>
    </r>
    <r>
      <rPr>
        <sz val="12"/>
        <color theme="1"/>
        <rFont val="Arial"/>
        <family val="2"/>
      </rPr>
      <t>耿延毅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?-1011(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</si>
  <si>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河北省廊坊市安次區西永豐村</t>
    </r>
  </si>
  <si>
    <r>
      <rPr>
        <sz val="12"/>
        <color theme="1"/>
        <rFont val="Arial"/>
        <family val="2"/>
      </rPr>
      <t>廊坊市文物管理所、安次區文物保管所，〈廊坊市安次區西永豐村遼代壁畫墓〉，《文物春秋》，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</si>
  <si>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河北省張家口市蔚縣西合營鎮三關村</t>
    </r>
  </si>
  <si>
    <r>
      <rPr>
        <sz val="12"/>
        <color theme="1"/>
        <rFont val="Arial"/>
        <family val="2"/>
      </rPr>
      <t>賈曉、劉永東，〈蔚縣博物館收藏的石函〉，《文物春秋》，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55-58, 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</si>
  <si>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河北省張家口市蔚縣北洗冀鄉南洗冀村</t>
    </r>
  </si>
  <si>
    <r>
      <rPr>
        <sz val="12"/>
        <color theme="1"/>
        <rFont val="Arial"/>
        <family val="2"/>
      </rPr>
      <t>河北省天津市薊縣彌勒院村</t>
    </r>
  </si>
  <si>
    <r>
      <rPr>
        <sz val="12"/>
        <color theme="1"/>
        <rFont val="Arial"/>
        <family val="2"/>
      </rPr>
      <t>天津歷史博物館考古隊、薊縣文物保護管理所，〈天津薊縣彌勒院村遼墓〉，《文物春秋》，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</si>
  <si>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河北省懷安朱家窯村</t>
    </r>
  </si>
  <si>
    <r>
      <rPr>
        <sz val="12"/>
        <color theme="1"/>
        <rFont val="Arial"/>
        <family val="2"/>
      </rPr>
      <t>徐建中，〈懷安縣發現遼代墓葬〉，《文物春秋》，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</si>
  <si>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河北省隆化縣隆化鎮煤窯村廠溝門</t>
    </r>
  </si>
  <si>
    <r>
      <rPr>
        <sz val="12"/>
        <color theme="1"/>
        <rFont val="Arial"/>
        <family val="2"/>
      </rPr>
      <t>陶敏，〈隆化縣廠溝門遼墓〉，《文物春秋》，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</si>
  <si>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河北省平泉頭道營子村姜家北溝村</t>
    </r>
  </si>
  <si>
    <r>
      <rPr>
        <sz val="12"/>
        <color theme="1"/>
        <rFont val="Arial"/>
        <family val="2"/>
      </rPr>
      <t>張翠榮、李素靜、李劍，〈平泉縣姜家北溝遼墓〉，《文物春秋》，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</si>
  <si>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河北省平泉縣柳溪鄉馬架子村八旦溝自然村</t>
    </r>
  </si>
  <si>
    <r>
      <rPr>
        <sz val="12"/>
        <color theme="1"/>
        <rFont val="Arial"/>
        <family val="2"/>
      </rPr>
      <t>蕭福延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因誌文殘缺，墓主之名系根據經歷推測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</si>
  <si>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張守義，〈平泉縣馬架子發現的遼代墓誌〉，《文物春秋》，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</si>
  <si>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河北省豐寧窄嶺鄉五道溝門村</t>
    </r>
  </si>
  <si>
    <r>
      <rPr>
        <sz val="12"/>
        <color theme="1"/>
        <rFont val="Arial"/>
        <family val="2"/>
      </rPr>
      <t>張漢英，〈河北豐寧五道溝門遼墓〉，《文物春秋》，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</si>
  <si>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河北省廊坊市安次區南尖塔鄉翟各庄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</si>
  <si>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廊坊市文物管理所、安次區文保所，〈廊坊安次區翟各莊、南尖塔遼墓〉，《文物春秋》，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期，頁、</t>
    </r>
    <r>
      <rPr>
        <sz val="12"/>
        <color theme="1"/>
        <rFont val="Calibri"/>
        <family val="2"/>
      </rPr>
      <t>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</si>
  <si>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河北省廊坊市翟各庄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</si>
  <si>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河北省廊坊市翟各庄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</si>
  <si>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河北省灤平銀窩溝</t>
    </r>
  </si>
  <si>
    <r>
      <rPr>
        <sz val="12"/>
        <color theme="1"/>
        <rFont val="Arial"/>
        <family val="2"/>
      </rPr>
      <t>趙志厚，〈灤平縣銀窩溝磚室墓清理簡報〉，《文物春秋》，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</si>
  <si>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河北省尚義縣囫圇村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</si>
  <si>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河北省張家口地區文物保護管理所，〈河北尚義囫圇村發現遼代石棺墓〉，《文物春秋》，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</si>
  <si>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河北省張家口市涿鹿縣譚莊村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</si>
  <si>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臧知進</t>
    </r>
  </si>
  <si>
    <r>
      <rPr>
        <sz val="12"/>
        <color theme="1"/>
        <rFont val="Arial"/>
        <family val="2"/>
      </rPr>
      <t>張家口地區文管所、涿鹿縣文管所，〈河北涿鹿譚莊遼臧知進墓〉，《文物春秋》，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</si>
  <si>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河北省張家口市下花園區雞鳴山</t>
    </r>
  </si>
  <si>
    <r>
      <rPr>
        <sz val="12"/>
        <color theme="1"/>
        <rFont val="Arial"/>
        <family val="2"/>
      </rPr>
      <t>張家口文物管理所，〈張家口市下花園發現一座遼代墓〉，《文物春秋》，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</si>
  <si>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河北省康定蘆家營鄉白腦包村</t>
    </r>
  </si>
  <si>
    <r>
      <rPr>
        <sz val="12"/>
        <color theme="1"/>
        <rFont val="Arial"/>
        <family val="2"/>
      </rPr>
      <t>張家口地區文管所康保縣文管所，〈河北康保縣白腦包發現遼代石棺墓〉，《文物春秋》，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</si>
  <si>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北京市大興區安定鎮東白塔村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</si>
  <si>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北京市文物研究所，〈北京東白塔遼墓發掘簡報〉，《文物春秋》，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</si>
  <si>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遼寧省朝陽市龍城區七道泉子鎮西三家村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</si>
  <si>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遼寧省文物考古研究所，〈朝陽市西三家遼墓發掘簡報〉，《文物春秋》，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</si>
  <si>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</si>
  <si>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北京市文物研究所，〈北京大興區楊各莊墓地發掘簡報〉，《文物春秋》，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</si>
  <si>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</si>
  <si>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</si>
  <si>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</si>
  <si>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</t>
    </r>
  </si>
  <si>
    <r>
      <rPr>
        <sz val="12"/>
        <color theme="1"/>
        <rFont val="Arial"/>
        <family val="2"/>
      </rPr>
      <t>北京市大興區青雲店鎮楊各庄</t>
    </r>
    <r>
      <rPr>
        <sz val="12"/>
        <color theme="1"/>
        <rFont val="Calibri"/>
        <family val="2"/>
      </rPr>
      <t>M1-M7</t>
    </r>
    <r>
      <rPr>
        <sz val="12"/>
        <color theme="1"/>
        <rFont val="Arial"/>
        <family val="2"/>
      </rPr>
      <t>出土位置不明</t>
    </r>
  </si>
  <si>
    <r>
      <rPr>
        <sz val="12"/>
        <color theme="1"/>
        <rFont val="Arial"/>
        <family val="2"/>
      </rPr>
      <t>河北省廊坊市馨鑽界小區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</si>
  <si>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廊坊市文物管理處，〈廊坊市馨鉆界小區遼代墓群發掘報告〉，《文物春秋》，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</si>
  <si>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</si>
  <si>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</si>
  <si>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</si>
  <si>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</si>
  <si>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</si>
  <si>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</si>
  <si>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</si>
  <si>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</si>
  <si>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河北省廊坊市馨鉆界小區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</si>
  <si>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北京市西郊沙溝村西翠路</t>
    </r>
  </si>
  <si>
    <r>
      <rPr>
        <sz val="12"/>
        <color theme="1"/>
        <rFont val="Arial"/>
        <family val="2"/>
      </rPr>
      <t>北京市西郊月壇洪茂溝</t>
    </r>
  </si>
  <si>
    <r>
      <rPr>
        <sz val="12"/>
        <color theme="1"/>
        <rFont val="Arial"/>
        <family val="2"/>
      </rPr>
      <t>王氏</t>
    </r>
  </si>
  <si>
    <r>
      <rPr>
        <sz val="12"/>
        <color theme="1"/>
        <rFont val="Arial"/>
        <family val="2"/>
      </rPr>
      <t>北京市彭莊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</si>
  <si>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北京市彭莊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</si>
  <si>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內蒙古翁牛特旗廣德公鄉</t>
    </r>
  </si>
  <si>
    <r>
      <rPr>
        <sz val="12"/>
        <color theme="1"/>
        <rFont val="Arial"/>
        <family val="2"/>
      </rPr>
      <t>蒙景新，〈內蒙古翁牛特旗發現遼代雞冠壺〉，《北方文物》，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</si>
  <si>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遼寧省朝陽市北票市姜家窩鋪鄉坤頭波羅村</t>
    </r>
  </si>
  <si>
    <r>
      <rPr>
        <sz val="12"/>
        <color theme="1"/>
        <rFont val="Arial"/>
        <family val="2"/>
      </rPr>
      <t>陳金梅，〈遼寧北票坤頭波羅村發現一遼代石棺〉，《北方文物》，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</si>
  <si>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內蒙古庫倫旗平安鄉五星村</t>
    </r>
  </si>
  <si>
    <r>
      <rPr>
        <sz val="12"/>
        <color theme="1"/>
        <rFont val="Arial"/>
        <family val="2"/>
      </rPr>
      <t>呂思支</t>
    </r>
  </si>
  <si>
    <r>
      <rPr>
        <sz val="12"/>
        <color theme="1"/>
        <rFont val="Arial"/>
        <family val="2"/>
      </rPr>
      <t>武亞琴、孟祥昆，〈庫倫旗出土一方遼代墓志〉，《北方文物》，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</si>
  <si>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內蒙古昭烏達盟寧城縣天義鎮石橋子村</t>
    </r>
  </si>
  <si>
    <r>
      <rPr>
        <sz val="12"/>
        <color theme="1"/>
        <rFont val="Arial"/>
        <family val="2"/>
      </rPr>
      <t>李知順</t>
    </r>
  </si>
  <si>
    <r>
      <rPr>
        <sz val="12"/>
        <color theme="1"/>
        <rFont val="Arial"/>
        <family val="2"/>
      </rPr>
      <t>李逸友，〈遼李知順墓誌銘跋〉，《內蒙古文物考古》，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84-86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</si>
  <si>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內蒙古自治區赤峰市巴林左旗遼上京南塔山</t>
    </r>
  </si>
  <si>
    <r>
      <rPr>
        <sz val="12"/>
        <color theme="1"/>
        <rFont val="Arial"/>
        <family val="2"/>
      </rPr>
      <t>積行</t>
    </r>
  </si>
  <si>
    <r>
      <rPr>
        <sz val="12"/>
        <color theme="1"/>
        <rFont val="Arial"/>
        <family val="2"/>
      </rPr>
      <t>王未想，〈遼上京城址周圍出土的墨書銘文骨灰匣〉，《北方文物》，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</si>
  <si>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內蒙古自治區赤峰市巴林左旗遼上京城北林東北山開龍寺墓群</t>
    </r>
  </si>
  <si>
    <r>
      <rPr>
        <sz val="12"/>
        <color theme="1"/>
        <rFont val="Arial"/>
        <family val="2"/>
      </rPr>
      <t>堆燈</t>
    </r>
  </si>
  <si>
    <r>
      <rPr>
        <sz val="12"/>
        <color theme="1"/>
        <rFont val="Arial"/>
        <family val="2"/>
      </rPr>
      <t>內蒙古自治區赤峰市巴林左旗遼上京南塔東南</t>
    </r>
    <r>
      <rPr>
        <sz val="12"/>
        <color theme="1"/>
        <rFont val="Calibri"/>
        <family val="2"/>
      </rPr>
      <t>30</t>
    </r>
    <r>
      <rPr>
        <sz val="12"/>
        <color theme="1"/>
        <rFont val="Arial"/>
        <family val="2"/>
      </rPr>
      <t>公尺</t>
    </r>
  </si>
  <si>
    <r>
      <rPr>
        <sz val="12"/>
        <color theme="1"/>
        <rFont val="Arial"/>
        <family val="2"/>
      </rPr>
      <t>司馬氏</t>
    </r>
  </si>
  <si>
    <r>
      <rPr>
        <sz val="12"/>
        <color theme="1"/>
        <rFont val="Arial"/>
        <family val="2"/>
      </rPr>
      <t>內蒙古自治區赤峰市巴林左旗遼上京西北望京山南</t>
    </r>
  </si>
  <si>
    <r>
      <rPr>
        <sz val="12"/>
        <color theme="1"/>
        <rFont val="Arial"/>
        <family val="2"/>
      </rPr>
      <t>高知事</t>
    </r>
  </si>
  <si>
    <r>
      <rPr>
        <sz val="12"/>
        <color theme="1"/>
        <rFont val="Arial"/>
        <family val="2"/>
      </rPr>
      <t>內蒙古自治區赤峰市巴林左旗遼上京城北炮樓山西麓</t>
    </r>
  </si>
  <si>
    <r>
      <rPr>
        <sz val="12"/>
        <color theme="1"/>
        <rFont val="Arial"/>
        <family val="2"/>
      </rPr>
      <t>善忍</t>
    </r>
  </si>
  <si>
    <r>
      <rPr>
        <sz val="12"/>
        <color theme="1"/>
        <rFont val="Arial"/>
        <family val="2"/>
      </rPr>
      <t>內蒙古自治區赤峰市巴林左旗遼上京城北林東師範學院後山</t>
    </r>
  </si>
  <si>
    <r>
      <rPr>
        <sz val="12"/>
        <color theme="1"/>
        <rFont val="Arial"/>
        <family val="2"/>
      </rPr>
      <t>楊娘娘</t>
    </r>
  </si>
  <si>
    <r>
      <rPr>
        <sz val="12"/>
        <color theme="1"/>
        <rFont val="Arial"/>
        <family val="2"/>
      </rPr>
      <t>內蒙古自治區赤峰市巴林左旗遼上京城西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公里白音高洛村北山</t>
    </r>
  </si>
  <si>
    <r>
      <rPr>
        <sz val="12"/>
        <color theme="1"/>
        <rFont val="Arial"/>
        <family val="2"/>
      </rPr>
      <t>弘覺大師</t>
    </r>
  </si>
  <si>
    <r>
      <rPr>
        <sz val="12"/>
        <color theme="1"/>
        <rFont val="Arial"/>
        <family val="2"/>
      </rPr>
      <t>李逵、趙氏</t>
    </r>
  </si>
  <si>
    <r>
      <t>1050-1095(46)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1054-1095(42)</t>
    </r>
  </si>
  <si>
    <r>
      <rPr>
        <sz val="12"/>
        <color theme="1"/>
        <rFont val="Arial"/>
        <family val="2"/>
      </rPr>
      <t>內蒙古敖漢旗南部與遼寧北票市交界一帶</t>
    </r>
  </si>
  <si>
    <r>
      <rPr>
        <sz val="12"/>
        <color theme="1"/>
        <rFont val="Arial"/>
        <family val="2"/>
      </rPr>
      <t>〈敖漢旗博物館收藏一批遼墓木板畫〉，《內蒙古文物考古》，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85-89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</si>
  <si>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遼寧省凌海市沈家台鎮三家子村鄭家窩鋪屯龍家墳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</si>
  <si>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吳鵬、白彬、佟強，〈遼寧凌海市鄭家窩鋪發現遼代畫像石墓〉，《考古》，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93-96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</si>
  <si>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內蒙古科右中旗白音胡碩鎮巴扎拉嘎公社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</si>
  <si>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蘇日泰，〈科右中旗巴扎拉嘎遼墓〉，《內蒙古文物考古》，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</si>
  <si>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內蒙古科右中旗白音胡碩鎮巴扎拉嘎公社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</si>
  <si>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內蒙古阿魯科爾沁旗崗台縣道爾其格村大黑山</t>
    </r>
  </si>
  <si>
    <r>
      <rPr>
        <sz val="12"/>
        <color theme="1"/>
        <rFont val="Arial"/>
        <family val="2"/>
      </rPr>
      <t>叢豔雙，〈阿魯科爾沁旗道爾其格發現一座遼墓〉，《內蒙古文物考古》，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149-151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</si>
  <si>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內蒙古巴林右旗羊場鄉罕大壩村</t>
    </r>
  </si>
  <si>
    <r>
      <rPr>
        <sz val="12"/>
        <color theme="1"/>
        <rFont val="Arial"/>
        <family val="2"/>
      </rPr>
      <t>韓仁信，〈罕大壩遼＂回紇國國信使＂壁畫墓的搶救性清理報告〉，《內蒙古文物考古》，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117-123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</si>
  <si>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遼寧朝陽東五家子鄉劉家店村王墳溝山</t>
    </r>
  </si>
  <si>
    <r>
      <rPr>
        <sz val="12"/>
        <color theme="1"/>
        <rFont val="Arial"/>
        <family val="2"/>
      </rPr>
      <t>遼寧朝陽縣文物管理所孫玉鐵，〈遼寧朝陽東五家子王墳溝遼墓清理簡報〉，《北方文物》，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</si>
  <si>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遼寧省北票縣西官公社扣卜營子大隊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</si>
  <si>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遼寧朝陽地區文物組，〈北票扣卜營子遼墓發掘簡報〉，收入《文物資料叢刊》，第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1978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129-134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</si>
  <si>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遼寧省北票縣西官公社扣卜營子大隊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</si>
  <si>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遼寧省朝陽市木頭城子鎮十家村</t>
    </r>
  </si>
  <si>
    <r>
      <rPr>
        <sz val="12"/>
        <color theme="1"/>
        <rFont val="Arial"/>
        <family val="2"/>
      </rPr>
      <t>遼寧省文物考古研究所、朝陽縣文物管理所，〈遼寧朝陽木頭城子遼代壁畫墓〉，《北方文物》，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</si>
  <si>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遼寧省阜新市梯子廟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</si>
  <si>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遼寧省文物考古研究所、阜新市文物管理辦公室，〈遼寧阜新梯子廟二、三號遼墓發掘簡報〉，《北方文物》，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</si>
  <si>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遼寧省阜新市梯子廟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</si>
  <si>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遼寧北寧鮑家鄉桃園村大平灘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</si>
  <si>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遼寧省文物考古研究所，〈遼寧省北寧市鮑家鄉桃園村大平灘遼墓〉，《北方文物》，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</si>
  <si>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遼寧省建平縣沙海鄉馬杖子村大西溝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</si>
  <si>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遼寧省文物考古研究所，〈遼寧建平縣兩處遼墓清理簡報〉，《北方文物》，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</si>
  <si>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遼寧省建平縣炮手營屯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</si>
  <si>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遼寧省朝陽北票巴圖營公社古家子大隊白家窩鋪村</t>
    </r>
  </si>
  <si>
    <r>
      <rPr>
        <sz val="12"/>
        <color theme="1"/>
        <rFont val="Arial"/>
        <family val="2"/>
      </rPr>
      <t>遼西博物館、北票市博物館，〈遼寧北票白家窩鋪遼代墓葬〉，《北方文物》，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</si>
  <si>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黃河路友誼大街交叉口</t>
    </r>
  </si>
  <si>
    <r>
      <rPr>
        <sz val="12"/>
        <color theme="1"/>
        <rFont val="Arial"/>
        <family val="2"/>
      </rPr>
      <t>遼西博物館，〈遼寧朝陽發現兩座遼墓〉，《北方文物》，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</si>
  <si>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大凌河堤壩</t>
    </r>
  </si>
  <si>
    <r>
      <rPr>
        <sz val="12"/>
        <color theme="1"/>
        <rFont val="Arial"/>
        <family val="2"/>
      </rPr>
      <t>北京市八寶山革命公墓</t>
    </r>
  </si>
  <si>
    <r>
      <rPr>
        <sz val="12"/>
        <color theme="1"/>
        <rFont val="Arial"/>
        <family val="2"/>
      </rPr>
      <t>韓資道</t>
    </r>
  </si>
  <si>
    <r>
      <rPr>
        <sz val="12"/>
        <color theme="1"/>
        <rFont val="Arial"/>
        <family val="2"/>
      </rPr>
      <t>魯琪，〈北京出土遼韓資道墓誌〉，收入《文物資料叢刊》，第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1978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176-179</t>
    </r>
    <r>
      <rPr>
        <sz val="12"/>
        <color theme="1"/>
        <rFont val="Arial"/>
        <family val="2"/>
      </rPr>
      <t>。
陳康，〈豐台出土遼韓氏家族墓神道碑〉，《北京文博文叢》，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</si>
  <si>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內蒙古赤峰市元寶山區小五家回族鄉大營子村塔子山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</si>
  <si>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耶律昌允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、蕭氏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</si>
  <si>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t>1000-1061(62)(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1011-1091(81)(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</si>
  <si>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劉偉東，〈赤峰市元寶山區大營子遼墓〉，《內蒙古文物考古》，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</si>
  <si>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內蒙古赤峰市元寶山區小五家回族鄉大營子村塔子山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</si>
  <si>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內蒙古赤峰市元寶山區小五家回族鄉大營子村駱駝山</t>
    </r>
  </si>
  <si>
    <r>
      <rPr>
        <sz val="12"/>
        <color theme="1"/>
        <rFont val="Arial"/>
        <family val="2"/>
      </rPr>
      <t>內蒙古阿魯科爾沁旗罕蘇木蘇木朝克圖山東部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</si>
  <si>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耶律元</t>
    </r>
    <r>
      <rPr>
        <sz val="12"/>
        <color theme="1"/>
        <rFont val="Calibri"/>
        <family val="2"/>
      </rPr>
      <t>☐</t>
    </r>
  </si>
  <si>
    <r>
      <rPr>
        <sz val="12"/>
        <color theme="1"/>
        <rFont val="Arial"/>
        <family val="2"/>
      </rPr>
      <t>齊曉光，〈近年來阿魯科爾沁旗遼代墓葬的重要發現〉，《內蒙古文物考古》，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</si>
  <si>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內蒙古阿魯科爾沁旗罕蘇木蘇木朝克圖山東部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</si>
  <si>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耶律祺</t>
    </r>
  </si>
  <si>
    <r>
      <rPr>
        <sz val="12"/>
        <color theme="1"/>
        <rFont val="Arial"/>
        <family val="2"/>
      </rPr>
      <t>內蒙古赤峰市阿魯科爾沁旗罕蘇木蘇木朝克圖山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耶律羽之墓東北約</t>
    </r>
    <r>
      <rPr>
        <sz val="12"/>
        <color theme="1"/>
        <rFont val="Calibri"/>
        <family val="2"/>
      </rPr>
      <t>100m)</t>
    </r>
  </si>
  <si>
    <r>
      <rPr>
        <sz val="12"/>
        <color theme="1"/>
        <rFont val="Arial"/>
        <family val="2"/>
      </rPr>
      <t>齊曉光，〈遼耶律羽之家族墓地發現殉車葬〉，《內蒙古文物考古》，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</si>
  <si>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內蒙古阿魯科爾沁旗天山鎮柴達木</t>
    </r>
  </si>
  <si>
    <r>
      <rPr>
        <sz val="12"/>
        <color theme="1"/>
        <rFont val="Arial"/>
        <family val="2"/>
      </rPr>
      <t>齊曉光，〈阿魯科爾沁旗柴達木遼墓〉，《內蒙古文物考古》，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</si>
  <si>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黑龍江省齊齊哈爾市富拉爾基區</t>
    </r>
    <r>
      <rPr>
        <sz val="12"/>
        <color theme="1"/>
        <rFont val="Calibri"/>
        <family val="2"/>
      </rPr>
      <t>QFWM1</t>
    </r>
  </si>
  <si>
    <r>
      <rPr>
        <sz val="12"/>
        <color theme="1"/>
        <rFont val="Arial"/>
        <family val="2"/>
      </rPr>
      <t>齊齊哈爾市文物管理站許繼生，〈黑龍江省齊齊哈爾富拉爾基遼墓清理簡報〉，《北方文物》，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</si>
  <si>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黑龍江省齊齊哈爾市富拉爾基區</t>
    </r>
    <r>
      <rPr>
        <sz val="12"/>
        <color theme="1"/>
        <rFont val="Calibri"/>
        <family val="2"/>
      </rPr>
      <t>QFWM2</t>
    </r>
  </si>
  <si>
    <r>
      <rPr>
        <sz val="12"/>
        <color theme="1"/>
        <rFont val="Arial"/>
        <family val="2"/>
      </rPr>
      <t>黑龍江省齊齊哈爾市富拉爾基區長青鄉永青村</t>
    </r>
  </si>
  <si>
    <r>
      <rPr>
        <sz val="12"/>
        <color theme="1"/>
        <rFont val="Arial"/>
        <family val="2"/>
      </rPr>
      <t>齊齊哈爾市文物管理站，〈齊齊哈爾富拉爾基遼代磚室墓〉，《北方文物》，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</si>
  <si>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遼寧省彰武縣後新秋鎮東平村</t>
    </r>
  </si>
  <si>
    <r>
      <rPr>
        <sz val="12"/>
        <color theme="1"/>
        <rFont val="Arial"/>
        <family val="2"/>
      </rPr>
      <t>彰武縣文物管理所，〈遼寧彰武縣東平村遼墓發掘簡報〉，《北方文物》，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</si>
  <si>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黑龍江省龍江縣魯河鄉新豐磚廠</t>
    </r>
  </si>
  <si>
    <r>
      <rPr>
        <sz val="12"/>
        <color theme="1"/>
        <rFont val="Arial"/>
        <family val="2"/>
      </rPr>
      <t>鄒向前，〈黑龍江省龍江縣魯河新豐磚廠遼墓〉，《北方文物》，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</si>
  <si>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內蒙古巴林右旗白音和碩公社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</si>
  <si>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董文義，〈巴林右旗查干壩十一號遼墓〉，《內蒙古文物考古》，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91-93</t>
    </r>
    <r>
      <rPr>
        <sz val="12"/>
        <color theme="1"/>
        <rFont val="Arial"/>
        <family val="2"/>
      </rPr>
      <t>。
董文義，〈內蒙古巴林右旗查干壩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號遼墓清理簡報〉，收入《文物資料叢刊》，第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177-179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</si>
  <si>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遼寧省義縣頭台鄉王油匠溝村亮甲山</t>
    </r>
  </si>
  <si>
    <r>
      <rPr>
        <sz val="12"/>
        <color theme="1"/>
        <rFont val="Arial"/>
        <family val="2"/>
      </rPr>
      <t>義縣文物保管所，〈遼寧義線頭台鄉亮甲山遼墓清理簡報〉，《北方文物》，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</si>
  <si>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黑龍江省齊齊哈爾市泰來縣</t>
    </r>
  </si>
  <si>
    <r>
      <rPr>
        <sz val="12"/>
        <color theme="1"/>
        <rFont val="Arial"/>
        <family val="2"/>
      </rPr>
      <t>瑜，〈黑龍江泰來發現遼代磚室墓〉，《北方文物》，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</si>
  <si>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內蒙古赤峰市興隆莊遼墓</t>
    </r>
  </si>
  <si>
    <r>
      <rPr>
        <sz val="12"/>
        <color theme="1"/>
        <rFont val="Arial"/>
        <family val="2"/>
      </rPr>
      <t>項春松，〈赤峰市郊區發現的遼墓〉，《北方文物》，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</si>
  <si>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內蒙古赤峰市牛營子遼墓</t>
    </r>
  </si>
  <si>
    <r>
      <rPr>
        <sz val="12"/>
        <color theme="1"/>
        <rFont val="Arial"/>
        <family val="2"/>
      </rPr>
      <t>內蒙古赤峰市大窩鋪遼墓</t>
    </r>
  </si>
  <si>
    <r>
      <rPr>
        <sz val="12"/>
        <color theme="1"/>
        <rFont val="Arial"/>
        <family val="2"/>
      </rPr>
      <t>內蒙古赤峰市和平營遼墓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</si>
  <si>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內蒙古赤峰市十間房遼墓</t>
    </r>
  </si>
  <si>
    <r>
      <rPr>
        <sz val="12"/>
        <color theme="1"/>
        <rFont val="Arial"/>
        <family val="2"/>
      </rPr>
      <t>內蒙古赤峰市王家店遼墓</t>
    </r>
  </si>
  <si>
    <r>
      <rPr>
        <sz val="12"/>
        <color theme="1"/>
        <rFont val="Arial"/>
        <family val="2"/>
      </rPr>
      <t>內蒙古赤峰市三把火遼墓</t>
    </r>
  </si>
  <si>
    <r>
      <rPr>
        <sz val="12"/>
        <color theme="1"/>
        <rFont val="Arial"/>
        <family val="2"/>
      </rPr>
      <t>內蒙古赤峰市大營子遼墓</t>
    </r>
  </si>
  <si>
    <r>
      <rPr>
        <sz val="12"/>
        <color theme="1"/>
        <rFont val="Arial"/>
        <family val="2"/>
      </rPr>
      <t>內蒙古赤峰市石營子遼墓</t>
    </r>
  </si>
  <si>
    <r>
      <rPr>
        <sz val="12"/>
        <color theme="1"/>
        <rFont val="Arial"/>
        <family val="2"/>
      </rPr>
      <t>內蒙古赤峰市紅廟子遼墓</t>
    </r>
  </si>
  <si>
    <r>
      <rPr>
        <sz val="12"/>
        <color theme="1"/>
        <rFont val="Arial"/>
        <family val="2"/>
      </rPr>
      <t>內蒙古赤峰市達拉明安遼墓</t>
    </r>
  </si>
  <si>
    <r>
      <rPr>
        <sz val="12"/>
        <color theme="1"/>
        <rFont val="Arial"/>
        <family val="2"/>
      </rPr>
      <t>內蒙古赤峰市古都河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</si>
  <si>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內蒙古赤峰市古都河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</si>
  <si>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內蒙古赤峰市窑溝門遼墓</t>
    </r>
  </si>
  <si>
    <r>
      <rPr>
        <sz val="12"/>
        <color theme="1"/>
        <rFont val="Arial"/>
        <family val="2"/>
      </rPr>
      <t>內蒙古赤峰市曲家溝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</si>
  <si>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內蒙古赤峰市曲家溝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</si>
  <si>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府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</si>
  <si>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府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</t>
    </r>
  </si>
  <si>
    <r>
      <rPr>
        <sz val="12"/>
        <color theme="1"/>
        <rFont val="Arial"/>
        <family val="2"/>
      </rPr>
      <t>內蒙古赤峰市崗子鄉新地村</t>
    </r>
  </si>
  <si>
    <r>
      <rPr>
        <sz val="12"/>
        <color theme="1"/>
        <rFont val="Arial"/>
        <family val="2"/>
      </rPr>
      <t>項春松，〈內蒙古赤峰郊區新地遼墓〉，《北方文物》，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</si>
  <si>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內蒙古昭烏達盟喀喇沁旗婁子店公社上燒鍋大隊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</si>
  <si>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項春松，〈上燒鍋遼墓群〉，《內蒙古文物考古》，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</si>
  <si>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內蒙古昭烏達盟喀喇沁旗婁子店公社上燒鍋大隊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</si>
  <si>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內蒙古昭烏達盟喀喇沁旗婁子店公社上燒鍋大隊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</si>
  <si>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內蒙古昭烏達盟喀喇沁旗婁子店公社上燒鍋大隊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</si>
  <si>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黑龍江省大慶市大同區雙榆鄉沙家窯村</t>
    </r>
  </si>
  <si>
    <r>
      <rPr>
        <sz val="12"/>
        <color theme="1"/>
        <rFont val="Arial"/>
        <family val="2"/>
      </rPr>
      <t>雲瑤、日平，〈黑龍江省大慶市沙家窯發現的遼代墓葬〉，《北方文物》，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</si>
  <si>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內蒙古通遼市扎魯特旗哲北農場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</si>
  <si>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賁鶴齡、王崇存、哈日呼，〈內蒙古扎魯特旗哲北遼代墓葬群〉，《北方文物》，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</si>
  <si>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內蒙古通遼市扎魯特旗哲北農場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</si>
  <si>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遼寧省朝陽市龍城區召都巴鎮</t>
    </r>
  </si>
  <si>
    <r>
      <rPr>
        <sz val="12"/>
        <color theme="1"/>
        <rFont val="Arial"/>
        <family val="2"/>
      </rPr>
      <t>朝陽市博物館、朝陽市龍城區博物館，〈遼寧朝陽召都巴遼壁畫墓〉，《北方文物》，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</si>
  <si>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遼寧省朝陽市朝陽重型機器廠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</si>
  <si>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朝陽市博物館，〈遼寧朝陽重型機器廠遼金墓〉，《北方文物》，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</si>
  <si>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內蒙古商都縣十八頃鄉前海子村</t>
    </r>
  </si>
  <si>
    <r>
      <rPr>
        <sz val="12"/>
        <color theme="1"/>
        <rFont val="Arial"/>
        <family val="2"/>
      </rPr>
      <t>富占軍，〈內蒙古商都縣前海子村遼墓〉，《北方文物》，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</si>
  <si>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黑龍江省齊齊哈爾市龍江縣西甸子村</t>
    </r>
  </si>
  <si>
    <r>
      <rPr>
        <sz val="12"/>
        <color theme="1"/>
        <rFont val="Arial"/>
        <family val="2"/>
      </rPr>
      <t>傅惟光、金鑄，〈黑龍江省龍江縣合山鄉的遼代石室墓〉，《北方文物》，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</si>
  <si>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遼寧北票南八家鄉紅村下瓦溝</t>
    </r>
  </si>
  <si>
    <r>
      <rPr>
        <sz val="12"/>
        <color theme="1"/>
        <rFont val="Arial"/>
        <family val="2"/>
      </rPr>
      <t>陳金梅，〈遼寧北票市下瓦房溝發現一座遼墓〉，《北方文物》，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</si>
  <si>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內蒙古哲里木盟科左中旗架馬吐公社小努日木村</t>
    </r>
  </si>
  <si>
    <r>
      <rPr>
        <sz val="12"/>
        <color theme="1"/>
        <rFont val="Arial"/>
        <family val="2"/>
      </rPr>
      <t>武亞芹、王瑞青，〈內蒙古科左中旗小努日木遼墓〉，《北方文物》，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</si>
  <si>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遼寧省調兵山市曉南鎮城子村券墳溝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</si>
  <si>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許志國，〈遼寧省調兵山市城子村兩座遼墓清理〉，《北方文物》，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</si>
  <si>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遼寧省調兵山市曉南鎮城子村券墳溝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</si>
  <si>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河北省宣化縣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</si>
  <si>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姜承義</t>
    </r>
  </si>
  <si>
    <r>
      <rPr>
        <sz val="12"/>
        <color theme="1"/>
        <rFont val="Arial"/>
        <family val="2"/>
      </rPr>
      <t>張家口市文管所、宣化縣文管所，〈河北宣化遼姜承義墓〉，《北方文物》，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</si>
  <si>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黑龍江省肇東市澇洲鎮安業村</t>
    </r>
  </si>
  <si>
    <r>
      <rPr>
        <sz val="12"/>
        <color theme="1"/>
        <rFont val="Arial"/>
        <family val="2"/>
      </rPr>
      <t>張杰、朱濤，〈黑龍江省肇東市澇洲鎮安業村發現的遼代墓葬〉，《北方文物》，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</si>
  <si>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遼寧省康平沙金台鄉克寶窩堡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座</t>
    </r>
  </si>
  <si>
    <r>
      <rPr>
        <sz val="12"/>
        <color theme="1"/>
        <rFont val="Arial"/>
        <family val="2"/>
      </rPr>
      <t>張少青，〈遼寧康平發現的契丹、遼墓概述〉，《北方文物》，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</si>
  <si>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黑龍江省齊齊哈爾市梅里斯達斡爾族區共和鄉長岡村</t>
    </r>
  </si>
  <si>
    <r>
      <rPr>
        <sz val="12"/>
        <color theme="1"/>
        <rFont val="Arial"/>
        <family val="2"/>
      </rPr>
      <t>崔福來、辛建，〈齊齊哈爾市梅里斯長崗遼墓清理簡報〉，《北方文物》，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</si>
  <si>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內蒙古烏蘭察布盟興和縣尖山村</t>
    </r>
  </si>
  <si>
    <r>
      <rPr>
        <sz val="12"/>
        <color theme="1"/>
        <rFont val="Arial"/>
        <family val="2"/>
      </rPr>
      <t>烏蘭察布盟文物工作站，〈內蒙興和尖山遼墓發掘簡報〉，《北方文物》，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</si>
  <si>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內蒙古哲里木盟庫倫旗奈林稿公社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</si>
  <si>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哲里木盟博物館、內蒙古文物工作隊，〈庫倫旗第五、六號遼墓〉，《內蒙古文物考古》，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</si>
  <si>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內蒙古哲里木盟庫倫旗奈林稿公社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</si>
  <si>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內蒙古自治區通遼縣餘糧堡鎮</t>
    </r>
  </si>
  <si>
    <r>
      <rPr>
        <sz val="12"/>
        <color theme="1"/>
        <rFont val="Arial"/>
        <family val="2"/>
      </rPr>
      <t>哲里木盟博物館，〈內蒙通遼縣餘糧堡遼墓〉，《北方文物》，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</si>
  <si>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內蒙古霍林郭勒市達來胡碩</t>
    </r>
  </si>
  <si>
    <r>
      <rPr>
        <sz val="12"/>
        <color theme="1"/>
        <rFont val="Arial"/>
        <family val="2"/>
      </rPr>
      <t>哲里木盟博物館，〈內蒙霍林郭勒市遼墓清理〉，《北方文物》，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</si>
  <si>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內蒙古巴林右旗巴彥爾燈蘇木浩饒欽嘎查巴彥琥紹獨貴龍沙窩子</t>
    </r>
  </si>
  <si>
    <r>
      <rPr>
        <sz val="12"/>
        <color theme="1"/>
        <rFont val="Arial"/>
        <family val="2"/>
      </rPr>
      <t>苗潤華，〈巴林右旗巴彥琥紹遼墓和元代遺址〉，《內蒙古文物考古》，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</si>
  <si>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吉林省雙遼市駱駝嶺水庫</t>
    </r>
  </si>
  <si>
    <r>
      <rPr>
        <sz val="12"/>
        <color theme="1"/>
        <rFont val="Arial"/>
        <family val="2"/>
      </rPr>
      <t>段一平，〈吉林雙遼駱駝嶺遼墓清理簡報〉，《考古與文物》，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</si>
  <si>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內蒙古哲里木盟科左後旗烏蘭熬古道公社蘇魯吐村</t>
    </r>
  </si>
  <si>
    <r>
      <rPr>
        <sz val="12"/>
        <color theme="1"/>
        <rFont val="Arial"/>
        <family val="2"/>
      </rPr>
      <t>段一平，〈哲盟科左后旗蘇魯吐遼墓〉，收入《文物資料叢刊》，第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172-173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</si>
  <si>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內蒙古翁牛特旗烏丹鎮毛布溝村山嘴子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</si>
  <si>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耶律塔不也</t>
    </r>
    <r>
      <rPr>
        <sz val="12"/>
        <color theme="1"/>
        <rFont val="Calibri"/>
        <family val="2"/>
      </rPr>
      <t>B2990</t>
    </r>
    <r>
      <rPr>
        <sz val="12"/>
        <color theme="1"/>
        <rFont val="Arial"/>
        <family val="2"/>
      </rPr>
      <t>考釋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</si>
  <si>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昭烏達盟文物工作站、翁牛特旗文化館，〈內蒙古山嘴子「故耶律氏」墓發掘報告〉，收入《文物資料叢刊》，第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167-179</t>
    </r>
    <r>
      <rPr>
        <sz val="12"/>
        <color theme="1"/>
        <rFont val="Arial"/>
        <family val="2"/>
      </rPr>
      <t>。
劉鳳翥、于寶林，〈《故耶律氏銘石》跋尾〉，收入《文物資料叢刊》，第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175-179</t>
    </r>
    <r>
      <rPr>
        <sz val="12"/>
        <color theme="1"/>
        <rFont val="Arial"/>
        <family val="2"/>
      </rPr>
      <t>。
蘇赫，〈《故耶律氏銘石》考釋〉，收入《文物資料叢刊》，第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172-174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</si>
  <si>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內蒙古阿魯科爾沁旗先鋒鄉新林村</t>
    </r>
  </si>
  <si>
    <r>
      <rPr>
        <sz val="12"/>
        <color theme="1"/>
        <rFont val="Arial"/>
        <family val="2"/>
      </rPr>
      <t>阿魯科爾沁旗文管所、赤峰市博物館考古隊，〈阿魯科爾沁旗先鋒鄉和雙勝鎮遼墓清理報告〉，《內蒙古文物考古》，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78-81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</si>
  <si>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內蒙古阿魯科爾沁旗雙胜鎮永和村范家屯溝西</t>
    </r>
  </si>
  <si>
    <r>
      <rPr>
        <sz val="12"/>
        <color theme="1"/>
        <rFont val="Arial"/>
        <family val="2"/>
      </rPr>
      <t>內蒙古阿魯科爾沁旗雙胜鎮永和村范家屯溝東</t>
    </r>
  </si>
  <si>
    <r>
      <rPr>
        <sz val="12"/>
        <color theme="1"/>
        <rFont val="Arial"/>
        <family val="2"/>
      </rPr>
      <t>遼寧省阜新市彰武縣滿堂紅鄉程溝村</t>
    </r>
  </si>
  <si>
    <r>
      <rPr>
        <sz val="12"/>
        <color theme="1"/>
        <rFont val="Arial"/>
        <family val="2"/>
      </rPr>
      <t>阜新市文物工作隊、彰武縣文物管理所、阜新市博物館，〈阜新程溝遼墓清理簡報〉，《北方文物》，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</si>
  <si>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遼寧阜新縣臥鳳溝公社</t>
    </r>
  </si>
  <si>
    <r>
      <rPr>
        <sz val="12"/>
        <color theme="1"/>
        <rFont val="Arial"/>
        <family val="2"/>
      </rPr>
      <t>耶律義先</t>
    </r>
  </si>
  <si>
    <r>
      <rPr>
        <sz val="12"/>
        <color theme="1"/>
        <rFont val="Arial"/>
        <family val="2"/>
      </rPr>
      <t>阜新市文化局文物組，〈遼寧阜新縣遼許王墓清理簡報〉，收入《文物資料叢刊》，第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84-87</t>
    </r>
    <r>
      <rPr>
        <sz val="12"/>
        <color theme="1"/>
        <rFont val="Arial"/>
        <family val="2"/>
      </rPr>
      <t>。
劉鳳翥、于寶麟，〈契丹小字《許王墓誌》考釋〉，收入《文物資料叢刊》，第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88-104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</si>
  <si>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黑龍江省齊齊哈爾市龍江縣廣厚公社二村</t>
    </r>
  </si>
  <si>
    <r>
      <rPr>
        <sz val="12"/>
        <color theme="1"/>
        <rFont val="Arial"/>
        <family val="2"/>
      </rPr>
      <t>金鑄，〈黑龍江龍江縣二村古墓群調查〉，《北方文物》，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105-106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</si>
  <si>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內蒙古巴林左旗哈達英格鄉西白因高洛村</t>
    </r>
  </si>
  <si>
    <r>
      <rPr>
        <sz val="12"/>
        <color theme="1"/>
        <rFont val="Arial"/>
        <family val="2"/>
      </rPr>
      <t>志柔</t>
    </r>
  </si>
  <si>
    <r>
      <rPr>
        <sz val="12"/>
        <color theme="1"/>
        <rFont val="Arial"/>
        <family val="2"/>
      </rPr>
      <t>金永田，〈遼弘法寺僧志柔壁畫墓〉，《北方文物》，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</si>
  <si>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內蒙古昭烏達盟敖漢旗金廠溝梁鎮娘娘廟村</t>
    </r>
  </si>
  <si>
    <r>
      <rPr>
        <sz val="12"/>
        <color theme="1"/>
        <rFont val="Arial"/>
        <family val="2"/>
      </rPr>
      <t>邵國田，〈敖漢旗娘娘廟遼代壁畫墓〉，《內蒙古文物考古》，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</si>
  <si>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河北省灤平縣平坊鄉銀窩溝</t>
    </r>
  </si>
  <si>
    <r>
      <rPr>
        <sz val="12"/>
        <color theme="1"/>
        <rFont val="Arial"/>
        <family val="2"/>
      </rPr>
      <t>河北灤平縣博物館，〈河北灤平縣銀窩溝遼墓〉，《北方文物》，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</si>
  <si>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河北省承德縣房深溝村</t>
    </r>
  </si>
  <si>
    <r>
      <rPr>
        <sz val="12"/>
        <color theme="1"/>
        <rFont val="Arial"/>
        <family val="2"/>
      </rPr>
      <t>劉樸，〈河北承德縣房深溝發現一座遼墓〉，《北方文物》，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</si>
  <si>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遼寧瀋陽法庫大孤家子鎮李貝堡村</t>
    </r>
  </si>
  <si>
    <r>
      <rPr>
        <sz val="12"/>
        <color theme="1"/>
        <rFont val="Arial"/>
        <family val="2"/>
      </rPr>
      <t>林茂雨、佡峻岩，〈法庫李貝堡遼墓〉，《北方文物》，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</si>
  <si>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遼寧朝陽市西梁東坡毛紡織廠</t>
    </r>
  </si>
  <si>
    <r>
      <rPr>
        <sz val="12"/>
        <color theme="1"/>
        <rFont val="Arial"/>
        <family val="2"/>
      </rPr>
      <t>龔祥</t>
    </r>
  </si>
  <si>
    <r>
      <rPr>
        <sz val="12"/>
        <color theme="1"/>
        <rFont val="Arial"/>
        <family val="2"/>
      </rPr>
      <t>尚曉波，〈遼寧省朝陽市發現遼代龔祥墓〉，《北方文物》，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</si>
  <si>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內蒙古陳巴爾虎旗西烏珠爾古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</si>
  <si>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呼倫貝爾盟文物管理站，〈陳巴爾虎旗西烏珠爾古墓葬調查清理簡報〉，《內蒙古文物考古》，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</si>
  <si>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內蒙古陳巴爾虎旗西烏珠爾古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</si>
  <si>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黑龍江省齊齊哈爾市梅里斯區三合磚廠</t>
    </r>
  </si>
  <si>
    <r>
      <rPr>
        <sz val="12"/>
        <color theme="1"/>
        <rFont val="Arial"/>
        <family val="2"/>
      </rPr>
      <t>辛建、崔福來，〈齊齊哈爾市梅里斯三合磚廠遼代磚室墓清理簡報〉，《北方文物》，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</si>
  <si>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內蒙古赤峰市阿魯科爾沁旗罕蘇木蘇木朝克圖東山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萬金山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</si>
  <si>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赤峰市博物館、阿魯科爾沁旗文管所，〈赤峰阿旗罕蘇木蘇木遼墓清理簡報〉，《內蒙古文物考古》，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</si>
  <si>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內蒙古赤峰市阿魯科爾沁旗罕蘇木蘇木朝克圖東山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萬金山</t>
    </r>
    <r>
      <rPr>
        <sz val="12"/>
        <color theme="1"/>
        <rFont val="Calibri"/>
        <family val="2"/>
      </rPr>
      <t>)M2</t>
    </r>
  </si>
  <si>
    <r>
      <rPr>
        <sz val="12"/>
        <color theme="1"/>
        <rFont val="Arial"/>
        <family val="2"/>
      </rPr>
      <t>內蒙古赤峰市阿魯科爾沁旗罕蘇木蘇木朝克圖東山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</si>
  <si>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內蒙古赤峰市阿魯科爾沁旗罕蘇木蘇木朝克圖東山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</si>
  <si>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內蒙古赤峰市松山區大夫營子鄉馬連川村頭道杖房自然村哈喇海溝</t>
    </r>
  </si>
  <si>
    <r>
      <rPr>
        <sz val="12"/>
        <color theme="1"/>
        <rFont val="Arial"/>
        <family val="2"/>
      </rPr>
      <t>赤峰室博物館、松山區文物管理所，〈赤峰市哈喇海溝遼墓清理報告〉，《內蒙古文物考古》，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</si>
  <si>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內蒙古赤峰市喀喇沁旗四十家子鄉二道溝村</t>
    </r>
  </si>
  <si>
    <r>
      <rPr>
        <sz val="12"/>
        <color theme="1"/>
        <rFont val="Arial"/>
        <family val="2"/>
      </rPr>
      <t>李鳳舉，〈喀喇沁旗二道溝遼墓清理簡報〉，《北方文物》，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</si>
  <si>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遼寧省阜新市八家子鄉果樹村烏蘭木圖山</t>
    </r>
  </si>
  <si>
    <r>
      <rPr>
        <sz val="12"/>
        <color theme="1"/>
        <rFont val="Arial"/>
        <family val="2"/>
      </rPr>
      <t>蕭僅</t>
    </r>
  </si>
  <si>
    <r>
      <rPr>
        <sz val="12"/>
        <color theme="1"/>
        <rFont val="Arial"/>
        <family val="2"/>
      </rPr>
      <t>李宇峰、袁海波，〈遼寧阜新遼蕭僅墓〉，《北方文物》，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</si>
  <si>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內蒙古赤峰市松山區老府鎮西老府村</t>
    </r>
  </si>
  <si>
    <r>
      <rPr>
        <sz val="12"/>
        <color theme="1"/>
        <rFont val="Arial"/>
        <family val="2"/>
      </rPr>
      <t>李術學、黃莉，〈赤峰市松山區老府西山遼墓清理簡報〉，《內蒙古文物考古》，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</si>
  <si>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吉林省公主嶺市桑樹台鄉永青七隊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</si>
  <si>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吉林省文物考古研究所、公主嶺市文物管理所，〈吉林省公主嶺市永青遼墓清理報告〉，《北方文物》，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</si>
  <si>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吉林省白城市鎮賚縣烏鴉山村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</si>
  <si>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吉林省文物考古研究所，〈吉林省鎮賚縣烏鴉山村發現兩座遼墓〉，《北方文物》，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</si>
  <si>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黑龍江省鶴崗市綏濱縣北崗鄉永生大隊永生墓群共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座墓</t>
    </r>
  </si>
  <si>
    <r>
      <rPr>
        <sz val="12"/>
        <color theme="1"/>
        <rFont val="Arial"/>
        <family val="2"/>
      </rPr>
      <t>田華、胡秀杰、周美茹，〈黑龍江省綏濱永生墓群原貌〉，《北方文物》，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</si>
  <si>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內蒙古林西縣新林鎮七一村五間房自然村</t>
    </r>
  </si>
  <si>
    <r>
      <rPr>
        <sz val="12"/>
        <color theme="1"/>
        <rFont val="Arial"/>
        <family val="2"/>
      </rPr>
      <t>王剛、呂清，〈林西縣五間房遼墓清理簡報〉，《內蒙古文物考古》，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124-132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</si>
  <si>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內蒙古赤峰市阿魯科爾沁旗罕蘇木烏蘭哈達嘎查</t>
    </r>
  </si>
  <si>
    <r>
      <rPr>
        <sz val="12"/>
        <color theme="1"/>
        <rFont val="Arial"/>
        <family val="2"/>
      </rPr>
      <t>王建國、馬俊山，〈阿魯科爾沁旗烏蘭哈達遼墓〉，《內蒙古文物考古》，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</si>
  <si>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內蒙古呼倫貝爾盟新巴爾虎左旗吉布胡郎圖蘇木甘珠爾花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</si>
  <si>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王成、陳風山，〈新巴爾虎左旗甘珠爾花石棺墓群清理簡報〉，《內蒙古文物考古》，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</si>
  <si>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內蒙古呼倫貝爾盟新巴爾虎左旗吉布胡郎圖蘇木甘珠爾花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</si>
  <si>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內蒙古呼倫貝爾盟新巴爾虎左旗吉布胡郎圖蘇木甘珠爾花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</si>
  <si>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內蒙古扎魯特旗罕山鄉封山屯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大興安嶺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</si>
  <si>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扎魯特旗文物管理所，〈扎魯特旗封山屯契丹墓清理簡報〉，《北方文物》，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</si>
  <si>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內蒙古巴林右旗王墳溝東陵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遼興宗永興陵陪葬墓</t>
    </r>
  </si>
  <si>
    <r>
      <rPr>
        <sz val="12"/>
        <color theme="1"/>
        <rFont val="Arial"/>
        <family val="2"/>
      </rPr>
      <t>耶律弘世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、蕭氏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</si>
  <si>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t>1042-1087(46)(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1047-1096(50)(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</si>
  <si>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巴林右旗博物館，〈遼慶陵又有重要發現〉，《內蒙古文物考古》，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</si>
  <si>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內蒙古巴林右旗巴彥爾燈蘇木特古日格嘎查烏珠日山</t>
    </r>
  </si>
  <si>
    <r>
      <rPr>
        <sz val="12"/>
        <color theme="1"/>
        <rFont val="Arial"/>
        <family val="2"/>
      </rPr>
      <t>巴林右旗博物館，〈巴林右旗烏珠日山發現一座遼墓〉，《內蒙古文物考古》，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148+145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</si>
  <si>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內蒙古巴林右旗沙巴爾台蘇木虎吐路嘎查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沙</t>
    </r>
    <r>
      <rPr>
        <sz val="12"/>
        <color theme="1"/>
        <rFont val="Calibri"/>
        <family val="2"/>
      </rPr>
      <t>5M1)</t>
    </r>
  </si>
  <si>
    <r>
      <rPr>
        <sz val="12"/>
        <color theme="1"/>
        <rFont val="Arial"/>
        <family val="2"/>
      </rPr>
      <t>巴林右旗博物館，〈內蒙古巴林右旗虎吐路遼墓〉，《北方文物》，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</si>
  <si>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內蒙古昭烏達盟敖漢旗寶國吐公社范仗子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</si>
  <si>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Arial"/>
        <family val="2"/>
      </rPr>
      <t>內蒙古自治區文物工作隊，〈敖漢旗范仗子遼墓〉，《內蒙古文物考古》，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</si>
  <si>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內蒙古巴林左旗白音勿拉蘇木依斯力格嘎查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白音罕山</t>
    </r>
    <r>
      <rPr>
        <sz val="12"/>
        <color theme="1"/>
        <rFont val="Calibri"/>
        <family val="2"/>
      </rPr>
      <t>)M3</t>
    </r>
  </si>
  <si>
    <r>
      <rPr>
        <sz val="12"/>
        <color theme="1"/>
        <rFont val="Arial"/>
        <family val="2"/>
      </rPr>
      <t>韓匡嗣、蕭氏</t>
    </r>
  </si>
  <si>
    <r>
      <t>?-983(</t>
    </r>
    <r>
      <rPr>
        <sz val="12"/>
        <color theme="1"/>
        <rFont val="Arial"/>
        <family val="2"/>
      </rPr>
      <t>韓匡嗣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?-993(</t>
    </r>
    <r>
      <rPr>
        <sz val="12"/>
        <color theme="1"/>
        <rFont val="Arial"/>
        <family val="2"/>
      </rPr>
      <t>蕭氏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</si>
  <si>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內蒙古文物考古研究所、赤峰市博物館、巴林左旗博物館，〈白音罕山遼代韓氏家族墓地發掘報告〉，《內蒙古文物考古》，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</si>
  <si>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內蒙古巴林左旗白音勿拉蘇木依斯力格嘎查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白音罕山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</si>
  <si>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韓氏</t>
    </r>
  </si>
  <si>
    <r>
      <rPr>
        <sz val="12"/>
        <color theme="1"/>
        <rFont val="Arial"/>
        <family val="2"/>
      </rPr>
      <t>內蒙古巴林左旗白音勿拉蘇木依斯力格嘎查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白音罕山</t>
    </r>
    <r>
      <rPr>
        <sz val="12"/>
        <color theme="1"/>
        <rFont val="Calibri"/>
        <family val="2"/>
      </rPr>
      <t>)M2</t>
    </r>
  </si>
  <si>
    <r>
      <rPr>
        <sz val="12"/>
        <color theme="1"/>
        <rFont val="Arial"/>
        <family val="2"/>
      </rPr>
      <t>內蒙古赤峰市敖漢旗豐收鄉白塔村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</si>
  <si>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內蒙古文物考古研究所，〈赤峰市敖漢旗白塔村遼代墓葬〉，《內蒙古文物考古》，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12-19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</si>
  <si>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內蒙古赤峰市敖漢旗豐收鄉白塔村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</si>
  <si>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內蒙古赤峰市敖漢旗豐收鄉白塔村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</si>
  <si>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內蒙古赤峰市敖漢旗豐收鄉白塔村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</si>
  <si>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內蒙古呼和浩特市賽罕區榆林鎮石門溝村腦包溝</t>
    </r>
  </si>
  <si>
    <r>
      <rPr>
        <sz val="12"/>
        <color theme="1"/>
        <rFont val="Arial"/>
        <family val="2"/>
      </rPr>
      <t>內蒙古文物考古研究所，〈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年呼和浩特市腦包溝遼墓發掘簡報〉，《內蒙古文物考古》，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</si>
  <si>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</si>
  <si>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內蒙古文物考古研究所，〈科右中旗雙龍崗遼墓〉，《內蒙古文物考古》，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</si>
  <si>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</si>
  <si>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</si>
  <si>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</si>
  <si>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</si>
  <si>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</si>
  <si>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內蒙古科右中旗雙龍崗遼墓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</si>
  <si>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內蒙古寧城縣小塘土溝遼墓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</si>
  <si>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內蒙古文物考古研究所，〈寧城縣小塘土溝遼墓〉，《內蒙古文物考古》，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68-71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</si>
  <si>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內蒙古寧城縣小塘土溝遼墓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</si>
  <si>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內蒙古寧城縣小塘土溝遼墓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</si>
  <si>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內蒙古寧城縣小塘土溝遼墓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</si>
  <si>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黑龍江省綏濱縣高力河三號墓群</t>
    </r>
  </si>
  <si>
    <r>
      <rPr>
        <sz val="12"/>
        <color theme="1"/>
        <rFont val="Arial"/>
        <family val="2"/>
      </rPr>
      <t>干志耿、魏國忠，〈綏濱三號遼代女真墓群清理與五國部文化探索〉，《考古與文物》，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</si>
  <si>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內蒙古昭烏達盟敖漢旗克力代鄉大哈巴齊拉村</t>
    </r>
  </si>
  <si>
    <r>
      <rPr>
        <sz val="12"/>
        <color theme="1"/>
        <rFont val="Arial"/>
        <family val="2"/>
      </rPr>
      <t>〈敖漢旗喇嘛溝遼代壁畫墓〉，《內蒙古文物考古》，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90-97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</si>
  <si>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內蒙古赤峰市敖漢旗瑪尼罕鄉皮匠營子七家村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</si>
  <si>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敖漢旗博物館，〈敖漢旗七家遼墓〉，《內蒙古文物考古》，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46-66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</si>
  <si>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內蒙古赤峰市敖漢旗瑪尼罕鄉皮匠營子七家村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</si>
  <si>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內蒙古赤峰市敖漢旗瑪尼罕鄉皮匠營子七家村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</si>
  <si>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內蒙古赤峰市敖漢旗瑪尼罕鄉皮匠營子七家村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</si>
  <si>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內蒙古赤峰市敖漢旗瑪尼罕鄉皮匠營子七家村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</si>
  <si>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內蒙古赤峰市敖漢旗四家子鎮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</si>
  <si>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〈敖漢旗羊山</t>
    </r>
    <r>
      <rPr>
        <sz val="12"/>
        <color theme="1"/>
        <rFont val="Calibri"/>
        <family val="2"/>
      </rPr>
      <t>1-3</t>
    </r>
    <r>
      <rPr>
        <sz val="12"/>
        <color theme="1"/>
        <rFont val="Arial"/>
        <family val="2"/>
      </rPr>
      <t>號遼墓清理簡報〉，《內蒙古文物考古》，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1-38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</si>
  <si>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內蒙古赤峰市敖漢旗四家子鎮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</si>
  <si>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劉祜、耿氏、王氏、馬氏</t>
    </r>
  </si>
  <si>
    <r>
      <t>1026-1099(74)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</si>
  <si>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內蒙古赤峰市敖漢旗四家子鎮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</si>
  <si>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</si>
  <si>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〈敖漢旗下灣子遼墓清理簡報〉，《內蒙古文物考古》，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67-84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</si>
  <si>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</si>
  <si>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</si>
  <si>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</si>
  <si>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</si>
  <si>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</si>
  <si>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內蒙古赤峰市敖漢旗下灣子村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</si>
  <si>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遼寧義縣雙山口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</si>
  <si>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閻文儒，〈遼西省義縣清河門附近遼墓的發掘簡報〉，《文物》，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</si>
  <si>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遼寧義縣雙山口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</si>
  <si>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遼寧義縣雙山口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</si>
  <si>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遼寧義縣雙山口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</si>
  <si>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遼寧義縣雙山口羊彪溝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</si>
  <si>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遼寧省朝陽市西五家公社石片大隊柏樹溝村</t>
    </r>
  </si>
  <si>
    <r>
      <rPr>
        <sz val="12"/>
        <color theme="1"/>
        <rFont val="Arial"/>
        <family val="2"/>
      </rPr>
      <t>耶律延寧、</t>
    </r>
    <r>
      <rPr>
        <sz val="12"/>
        <color theme="1"/>
        <rFont val="Calibri"/>
        <family val="2"/>
      </rPr>
      <t>Unknown</t>
    </r>
  </si>
  <si>
    <r>
      <t>946-986(39)(</t>
    </r>
    <r>
      <rPr>
        <sz val="12"/>
        <color theme="1"/>
        <rFont val="Arial"/>
        <family val="2"/>
      </rPr>
      <t>耶律延寧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</si>
  <si>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遼寧省博物館文物工作隊，〈遼代耶律延寧墓發掘簡報〉，《文物》，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</si>
  <si>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遼寧省遼陽市南林子小學</t>
    </r>
  </si>
  <si>
    <r>
      <rPr>
        <sz val="12"/>
        <color theme="1"/>
        <rFont val="Arial"/>
        <family val="2"/>
      </rPr>
      <t>遼陽市文物管理所，〈遼陽發現遼墓和金墓〉，《文物》，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90-92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</si>
  <si>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內蒙古昭烏達盟周仗子村</t>
    </r>
    <r>
      <rPr>
        <sz val="12"/>
        <color theme="1"/>
        <rFont val="Calibri"/>
        <family val="2"/>
      </rPr>
      <t>M1(</t>
    </r>
    <r>
      <rPr>
        <sz val="12"/>
        <color theme="1"/>
        <rFont val="Arial"/>
        <family val="2"/>
      </rPr>
      <t>距遼中京故城西南約</t>
    </r>
    <r>
      <rPr>
        <sz val="12"/>
        <color theme="1"/>
        <rFont val="Calibri"/>
        <family val="2"/>
      </rPr>
      <t>35km)</t>
    </r>
  </si>
  <si>
    <r>
      <rPr>
        <sz val="12"/>
        <color theme="1"/>
        <rFont val="Arial"/>
        <family val="2"/>
      </rPr>
      <t>尚暐</t>
    </r>
  </si>
  <si>
    <r>
      <rPr>
        <sz val="12"/>
        <color theme="1"/>
        <rFont val="Arial"/>
        <family val="2"/>
      </rPr>
      <t>鄭隆，〈昭烏達盟遼尚暐墓清理簡報〉，《文物》，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</si>
  <si>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內蒙古昭烏達盟周仗子村</t>
    </r>
    <r>
      <rPr>
        <sz val="12"/>
        <color theme="1"/>
        <rFont val="Calibri"/>
        <family val="2"/>
      </rPr>
      <t>M2(</t>
    </r>
    <r>
      <rPr>
        <sz val="12"/>
        <color theme="1"/>
        <rFont val="Arial"/>
        <family val="2"/>
      </rPr>
      <t>距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北約</t>
    </r>
    <r>
      <rPr>
        <sz val="12"/>
        <color theme="1"/>
        <rFont val="Calibri"/>
        <family val="2"/>
      </rPr>
      <t>50m)</t>
    </r>
  </si>
  <si>
    <r>
      <rPr>
        <sz val="12"/>
        <color theme="1"/>
        <rFont val="Arial"/>
        <family val="2"/>
      </rPr>
      <t>內蒙古昭烏達盟赤峰縣碾坊鄉大窩舖村北溝</t>
    </r>
  </si>
  <si>
    <r>
      <rPr>
        <sz val="12"/>
        <color theme="1"/>
        <rFont val="Arial"/>
        <family val="2"/>
      </rPr>
      <t>鄭隆，〈赤峯大窩舖發現一座遼墓〉，《考古》，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</si>
  <si>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河北省平泉縣榆樹林子公社辦半截溝村楊家北溝西山</t>
    </r>
  </si>
  <si>
    <r>
      <rPr>
        <sz val="12"/>
        <color theme="1"/>
        <rFont val="Arial"/>
        <family val="2"/>
      </rPr>
      <t>耶律加乙里妃</t>
    </r>
  </si>
  <si>
    <r>
      <rPr>
        <sz val="12"/>
        <color theme="1"/>
        <rFont val="Arial"/>
        <family val="2"/>
      </rPr>
      <t>鄭紹宗，〈耶律加乙里妃墓志銘〉，《考古》，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469-470</t>
    </r>
    <r>
      <rPr>
        <sz val="12"/>
        <color theme="1"/>
        <rFont val="Arial"/>
        <family val="2"/>
      </rPr>
      <t>。
嵇訓杰，〈遼「耶律加乙里墓誌銘」補釋〉，《文物》，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</si>
  <si>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內蒙古赤峰縣大營子村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</si>
  <si>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蕭氏、耶律氏</t>
    </r>
  </si>
  <si>
    <r>
      <t>908-959(52)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</si>
  <si>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前熱河省博物館籌備組，〈赤峰縣大營子遼墓發掘報告〉，《考古學報》，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1-26</t>
    </r>
    <r>
      <rPr>
        <sz val="12"/>
        <color theme="1"/>
        <rFont val="Arial"/>
        <family val="2"/>
      </rPr>
      <t>。
金毓黻，〈遼國駙馬贈衛國王墓志銘考證〉，《考古學報》，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</si>
  <si>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內蒙古赤峰縣大營子村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</si>
  <si>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前熱河省博物館籌備組，〈赤峰縣大營子遼墓發掘報告〉，《考古學報》，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</si>
  <si>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內蒙古赤峰縣大營子村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</si>
  <si>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遼寧省朝陽縣台子公社牟杖子大隊山嘴村白道子山</t>
    </r>
  </si>
  <si>
    <r>
      <rPr>
        <sz val="12"/>
        <color theme="1"/>
        <rFont val="Arial"/>
        <family val="2"/>
      </rPr>
      <t>趙匡禹</t>
    </r>
  </si>
  <si>
    <r>
      <rPr>
        <sz val="12"/>
        <color theme="1"/>
        <rFont val="Arial"/>
        <family val="2"/>
      </rPr>
      <t>鄧寶學、孫國平、李宇峰，〈遼寧朝陽遼趙氏族墓〉，《文物》，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</si>
  <si>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遼寧省朝陽縣商家溝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</si>
  <si>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趙為干</t>
    </r>
  </si>
  <si>
    <r>
      <rPr>
        <sz val="12"/>
        <color theme="1"/>
        <rFont val="Arial"/>
        <family val="2"/>
      </rPr>
      <t>內蒙古呼倫貝爾盟烏蘭浩特市白新屯</t>
    </r>
  </si>
  <si>
    <r>
      <rPr>
        <sz val="12"/>
        <color theme="1"/>
        <rFont val="Arial"/>
        <family val="2"/>
      </rPr>
      <t>潘行榮，〈內蒙古科右前旗白辛屯古墓古城的調查〉，《考古》，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374-376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</si>
  <si>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遼寧省錦州市沈家台公社張扛村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</si>
  <si>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劉謙，〈遼寧錦州市張扛村遼墓發掘報告〉，《考古》，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990-1002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</si>
  <si>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遼寧省錦州市沈家台公社張扛村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</si>
  <si>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遼寧省錦州市沈家台公社張扛村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</si>
  <si>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遼寧省錦州市沈家台公社張扛村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</si>
  <si>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遼寧省法庫縣葉茂台</t>
    </r>
  </si>
  <si>
    <r>
      <rPr>
        <sz val="12"/>
        <color theme="1"/>
        <rFont val="Arial"/>
        <family val="2"/>
      </rPr>
      <t>劉謙，〈遼寧法庫縣葉茂台遼墓調查〉，《考古通訊》，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</si>
  <si>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吉林省通榆縣國營同發畜牧場</t>
    </r>
  </si>
  <si>
    <r>
      <rPr>
        <sz val="12"/>
        <color theme="1"/>
        <rFont val="Arial"/>
        <family val="2"/>
      </rPr>
      <t>吉林省文物工作隊，〈吉林同發遼墓〉，《考古》，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668-669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</si>
  <si>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遼寧省朝陽市紡織廠</t>
    </r>
  </si>
  <si>
    <r>
      <rPr>
        <sz val="12"/>
        <color theme="1"/>
        <rFont val="Arial"/>
        <family val="2"/>
      </rPr>
      <t>常遵化</t>
    </r>
  </si>
  <si>
    <r>
      <rPr>
        <sz val="12"/>
        <color theme="1"/>
        <rFont val="Arial"/>
        <family val="2"/>
      </rPr>
      <t>劉桂馨，〈遼代常遵化墓出土的圍棋子〉，《文物》，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62-66</t>
    </r>
    <r>
      <rPr>
        <sz val="12"/>
        <color theme="1"/>
        <rFont val="Arial"/>
        <family val="2"/>
      </rPr>
      <t>。
李宇峰，〈遼代墓志校勘補述四例〉，《遼寧省博物館館刊》，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221-232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</si>
  <si>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吉林省通榆縣團結屯鄉</t>
    </r>
  </si>
  <si>
    <r>
      <rPr>
        <sz val="12"/>
        <color theme="1"/>
        <rFont val="Arial"/>
        <family val="2"/>
      </rPr>
      <t>吉林省、文、物工作隊，〈吉林通榆縣團結屯遼墓〉，《考古》，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859-861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</si>
  <si>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內蒙古赤峰市阿魯科爾沁旗扎嘎斯台蘇木溫多爾敖瑞山</t>
    </r>
  </si>
  <si>
    <r>
      <rPr>
        <sz val="12"/>
        <color theme="1"/>
        <rFont val="Arial"/>
        <family val="2"/>
      </rPr>
      <t>赤峰市博物館考古隊、阿魯科爾沁旗文物管理所，〈赤峰市阿魯科爾沁旗溫多爾敖瑞山遼墓清理簡報〉，《文物》，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</si>
  <si>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內蒙古昭盟巴林左旗雙井溝村</t>
    </r>
    <r>
      <rPr>
        <sz val="12"/>
        <color theme="1"/>
        <rFont val="Calibri"/>
        <family val="2"/>
      </rPr>
      <t>MA</t>
    </r>
  </si>
  <si>
    <r>
      <rPr>
        <sz val="12"/>
        <color theme="1"/>
        <rFont val="Arial"/>
        <family val="2"/>
      </rPr>
      <t>中國科學院考古研究所內蒙古工作隊，〈內蒙古昭盟巴林左旗雙井溝遼火葬墓〉，《考古》，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553-554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</si>
  <si>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內蒙古昭盟巴林左旗雙井溝村</t>
    </r>
    <r>
      <rPr>
        <sz val="12"/>
        <color theme="1"/>
        <rFont val="Calibri"/>
        <family val="2"/>
      </rPr>
      <t>MB</t>
    </r>
  </si>
  <si>
    <r>
      <rPr>
        <sz val="12"/>
        <color theme="1"/>
        <rFont val="Arial"/>
        <family val="2"/>
      </rPr>
      <t>遼寧省建昌喇嘛洞公社下五家子大隊龜山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</si>
  <si>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靳楓毅、徐基，〈遼寧建昌龜山一號遼墓〉，《文物》，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</si>
  <si>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遼寧省朝陽市前窗戶村</t>
    </r>
  </si>
  <si>
    <r>
      <rPr>
        <sz val="12"/>
        <color theme="1"/>
        <rFont val="Arial"/>
        <family val="2"/>
      </rPr>
      <t>靳楓毅，〈遼寧朝陽前窗戶村遼墓〉，《文物》，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</si>
  <si>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溫麗和，〈遼寧省法庫葉茂台出土契丹民族銅絲網罩〉，《文物》，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</si>
  <si>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遼寧省建平縣古山子村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</si>
  <si>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楊東昕，〈遼寧建平縣古山子遼墓〉，《考古》，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</si>
  <si>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遼寧建平古山子村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</si>
  <si>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內蒙古通遼市科爾沁左翼後旗大吐爾基山</t>
    </r>
  </si>
  <si>
    <r>
      <rPr>
        <sz val="12"/>
        <color theme="1"/>
        <rFont val="Arial"/>
        <family val="2"/>
      </rPr>
      <t>內蒙古文物考古研究所，〈內蒙古通遼市吐爾基山遼代墓葬〉，《考古》，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</si>
  <si>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遼寧法庫縣柏家溝公社前山大隊</t>
    </r>
  </si>
  <si>
    <r>
      <rPr>
        <sz val="12"/>
        <color theme="1"/>
        <rFont val="Arial"/>
        <family val="2"/>
      </rPr>
      <t>蕭袍魯、耶律氏</t>
    </r>
  </si>
  <si>
    <r>
      <t>1018-1089(72)(</t>
    </r>
    <r>
      <rPr>
        <sz val="12"/>
        <color theme="1"/>
        <rFont val="Arial"/>
        <family val="2"/>
      </rPr>
      <t>蕭袍魯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</si>
  <si>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馮永謙，〈遼寧法庫前山遼蕭袍魯墓〉，《考古》，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624-635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</si>
  <si>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遼寧省建平縣張家營子鄉勿沁圖魯村</t>
    </r>
  </si>
  <si>
    <r>
      <rPr>
        <sz val="12"/>
        <color theme="1"/>
        <rFont val="Arial"/>
        <family val="2"/>
      </rPr>
      <t>馮永謙，〈遼寧省建平、新民的三座遼墓〉，《考古》，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</si>
  <si>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遼寧省建平縣硃碌科村王鬍子溝</t>
    </r>
  </si>
  <si>
    <r>
      <rPr>
        <sz val="12"/>
        <color theme="1"/>
        <rFont val="Arial"/>
        <family val="2"/>
      </rPr>
      <t>遼寧省新民縣巴圖營子村</t>
    </r>
  </si>
  <si>
    <r>
      <rPr>
        <sz val="12"/>
        <color theme="1"/>
        <rFont val="Arial"/>
        <family val="2"/>
      </rPr>
      <t>河北省懷安縣張家屯村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</si>
  <si>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張家口地區文管所、懷安縣文管所，〈河北懷安縣張家屯遼墓〉，《考古》，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</si>
  <si>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內蒙古烏蘭察布盟察哈爾右翼前旗豪欠營大隊灣子山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</si>
  <si>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烏蘭察布盟文物工作站，〈察右前旗豪欠營第六號遼墓清理簡報〉，《文物》，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1-8</t>
    </r>
    <r>
      <rPr>
        <sz val="12"/>
        <color theme="1"/>
        <rFont val="Arial"/>
        <family val="2"/>
      </rPr>
      <t>。
烏盟文物工作站，〈豪欠營遼墓第一次清理報告〉，收入《契丹女屍─豪欠營遼墓清理與研究》，內蒙古：內蒙古人民出版社，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</si>
  <si>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河北省宣化鄧家台村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</si>
  <si>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陶宗冶、李維，〈河北宣化鄧家台遼墓〉，《考古》，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767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</si>
  <si>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遼寧省北票縣四家子公社水泉大隊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</si>
  <si>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遼寧省博物館文物隊，〈遼寧北票水泉一號遼墓發掘簡報〉，《文物》，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</si>
  <si>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內蒙古烏蘭察布市涼城縣永興鎮水泉村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</si>
  <si>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內蒙古文物考古研究所，〈內蒙古涼城縣水泉遼代墓葬〉，《考古》，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</si>
  <si>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內蒙古烏蘭察布市涼城縣永興鎮水泉村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</si>
  <si>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山西省大同市馬家堡村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</si>
  <si>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曹臣明，〈山西大同市東郊馬家堡遼墓〉，《考古》，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93-96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</si>
  <si>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內蒙古通遼縣第二機械林場</t>
    </r>
  </si>
  <si>
    <r>
      <rPr>
        <sz val="12"/>
        <color theme="1"/>
        <rFont val="Arial"/>
        <family val="2"/>
      </rPr>
      <t>張柏忠，〈內蒙古通遼縣二林場遼墓〉，《文物》，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</si>
  <si>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內蒙古科左後旗甘旗卡鎮呼斯淖公社</t>
    </r>
  </si>
  <si>
    <r>
      <rPr>
        <sz val="12"/>
        <color theme="1"/>
        <rFont val="Arial"/>
        <family val="2"/>
      </rPr>
      <t>年約</t>
    </r>
    <r>
      <rPr>
        <sz val="12"/>
        <color theme="1"/>
        <rFont val="Calibri"/>
        <family val="2"/>
      </rPr>
      <t>25-30</t>
    </r>
  </si>
  <si>
    <r>
      <rPr>
        <sz val="12"/>
        <color theme="1"/>
        <rFont val="Arial"/>
        <family val="2"/>
      </rPr>
      <t>張柏忠，〈科左后旗呼斯淖契丹墓〉，《文物》，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</si>
  <si>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河北省平泉台頭山公社小吉溝大隊</t>
    </r>
  </si>
  <si>
    <r>
      <rPr>
        <sz val="12"/>
        <color theme="1"/>
        <rFont val="Arial"/>
        <family val="2"/>
      </rPr>
      <t>張秀夫、田淑華、成長福，〈河北平泉縣小吉溝遼墓〉，《文物》，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</si>
  <si>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北京市大興縣京開公路西紅門段</t>
    </r>
  </si>
  <si>
    <r>
      <rPr>
        <sz val="12"/>
        <color theme="1"/>
        <rFont val="Arial"/>
        <family val="2"/>
      </rPr>
      <t>馬直溫、張館</t>
    </r>
  </si>
  <si>
    <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1048-1113(66)</t>
    </r>
  </si>
  <si>
    <r>
      <rPr>
        <sz val="12"/>
        <color theme="1"/>
        <rFont val="Arial"/>
        <family val="2"/>
      </rPr>
      <t>張先得，〈北京市大興縣遼代馬直溫夫妻合葬墓〉，《文物》，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</si>
  <si>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遼寧省康平縣小城子鄉後龍東屯村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</si>
  <si>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鐵嶺市文物辦公室、康平縣文物管理所，〈遼寧康平縣后劉東屯二號遼墓〉，《考古》，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819-824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</si>
  <si>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遼寧省康平縣小城子公社四間房大隊後劉東屯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</si>
  <si>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康平縣文物館文物組，〈遼寧康平縣后劉東屯遼墓〉，《考古》，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922-925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</si>
  <si>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北京市先農壇</t>
    </r>
  </si>
  <si>
    <r>
      <rPr>
        <sz val="12"/>
        <color theme="1"/>
        <rFont val="Arial"/>
        <family val="2"/>
      </rPr>
      <t>馬希桂，〈北京先農壇遼墓〉，《文物》，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</si>
  <si>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內蒙古通遼市半截店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陶罐群</t>
    </r>
  </si>
  <si>
    <r>
      <rPr>
        <sz val="12"/>
        <color theme="1"/>
        <rFont val="Arial"/>
        <family val="2"/>
      </rPr>
      <t>哲里木盟博物館，〈內蒙古通遼市半截店遼代火葬墓群〉，《考古》，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1005-1011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</si>
  <si>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內蒙古通遼市半截店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陶罐群</t>
    </r>
  </si>
  <si>
    <r>
      <rPr>
        <sz val="12"/>
        <color theme="1"/>
        <rFont val="Arial"/>
        <family val="2"/>
      </rPr>
      <t>內蒙古通遼市半截店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陶罐群</t>
    </r>
  </si>
  <si>
    <r>
      <rPr>
        <sz val="12"/>
        <color theme="1"/>
        <rFont val="Arial"/>
        <family val="2"/>
      </rPr>
      <t>遼寧省阜新市他本扎蘭公社白玉都大隊</t>
    </r>
  </si>
  <si>
    <r>
      <rPr>
        <sz val="12"/>
        <color theme="1"/>
        <rFont val="Arial"/>
        <family val="2"/>
      </rPr>
      <t>阜新蒙古族自治縣文化館，〈遼寧阜新縣白玉都遼墓〉，《考古》，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958-959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</si>
  <si>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河北省遷安縣上蘆村</t>
    </r>
  </si>
  <si>
    <r>
      <rPr>
        <sz val="12"/>
        <color theme="1"/>
        <rFont val="Arial"/>
        <family val="2"/>
      </rPr>
      <t>韓相、劉氏</t>
    </r>
  </si>
  <si>
    <r>
      <t>973-1013(41)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</si>
  <si>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河北省博物館、文物管理處，〈河北遷安上蘆村遼韓相墓〉，《考古》，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276-278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</si>
  <si>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</si>
  <si>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遼寧省文物考古研究所，〈吉林雙遼縣高力戈遼墓群〉，《考古》，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138-146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</si>
  <si>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</si>
  <si>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</si>
  <si>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</si>
  <si>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</si>
  <si>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</si>
  <si>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</si>
  <si>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</si>
  <si>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</si>
  <si>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</si>
  <si>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</si>
  <si>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</si>
  <si>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</si>
  <si>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</si>
  <si>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吉林省雙遼縣王奔公社高力戈屯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</si>
  <si>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內蒙古敖漢旗金廠溝梁鎮沙子溝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</si>
  <si>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敖漢旗文物管理所，〈內蒙古敖漢旗沙子溝、大橫溝遼墓〉，《考古》，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889-904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</si>
  <si>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內蒙古敖漢旗金廠溝梁鎮大橫溝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</si>
  <si>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遼寧省遼陽市大林子村</t>
    </r>
  </si>
  <si>
    <r>
      <rPr>
        <sz val="12"/>
        <color theme="1"/>
        <rFont val="Arial"/>
        <family val="2"/>
      </rPr>
      <t>高氏</t>
    </r>
  </si>
  <si>
    <r>
      <rPr>
        <sz val="12"/>
        <color theme="1"/>
        <rFont val="Arial"/>
        <family val="2"/>
      </rPr>
      <t>易青安，〈遼陽市大林子村發現遼壽昌二年石棺〉，《文物參考資料》，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</si>
  <si>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北京市昌平南口鎮陳莊村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</si>
  <si>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昌平縣文物管理所，〈北京昌平陳莊遼墓清理簡報〉，《文物》，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68-77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</si>
  <si>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內蒙古昭烏達盟林東白音高勞村</t>
    </r>
  </si>
  <si>
    <r>
      <rPr>
        <sz val="12"/>
        <color theme="1"/>
        <rFont val="Arial"/>
        <family val="2"/>
      </rPr>
      <t>汪宇平，〈昭烏達盟林東清理了十座遼代墓葬〉，《文物參考資料》，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143-144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</si>
  <si>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河北省承德市十道河鄉道北溝村</t>
    </r>
  </si>
  <si>
    <r>
      <rPr>
        <sz val="12"/>
        <color theme="1"/>
        <rFont val="Arial"/>
        <family val="2"/>
      </rPr>
      <t>李霖，〈河北承德縣道北溝村遼墓〉，《考古》，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</si>
  <si>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內蒙古哲里木盟庫倫旗六家子努圖克</t>
    </r>
  </si>
  <si>
    <r>
      <rPr>
        <sz val="12"/>
        <color theme="1"/>
        <rFont val="Arial"/>
        <family val="2"/>
      </rPr>
      <t>李逸友，〈內蒙文化局調查哲理木盟庫倫旗古墓破壞情形〉，《文物參考資料》，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</si>
  <si>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內蒙古呼倫貝爾盟突泉縣郭家屯</t>
    </r>
  </si>
  <si>
    <r>
      <rPr>
        <sz val="12"/>
        <color theme="1"/>
        <rFont val="Arial"/>
        <family val="2"/>
      </rPr>
      <t>遼寧省朝陽縣大平房公社黃花灘大隊馬家房框子</t>
    </r>
  </si>
  <si>
    <r>
      <rPr>
        <sz val="12"/>
        <color theme="1"/>
        <rFont val="Arial"/>
        <family val="2"/>
      </rPr>
      <t>張讓、韓氏</t>
    </r>
  </si>
  <si>
    <r>
      <rPr>
        <sz val="12"/>
        <color theme="1"/>
        <rFont val="Arial"/>
        <family val="2"/>
      </rPr>
      <t>李宇峰，〈遼寧朝陽縣發現遼代張讓墓志〉，《考古》，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</si>
  <si>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內蒙古寧城縣萬家營子大隊二夾心仔溝西沿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距遼中京故城西</t>
    </r>
    <r>
      <rPr>
        <sz val="12"/>
        <color theme="1"/>
        <rFont val="Calibri"/>
        <family val="2"/>
      </rPr>
      <t>12.5km)</t>
    </r>
  </si>
  <si>
    <r>
      <rPr>
        <sz val="12"/>
        <color theme="1"/>
        <rFont val="PMingLiU"/>
        <family val="1"/>
        <charset val="136"/>
      </rPr>
      <t>鄧中舉、馮氏</t>
    </r>
    <phoneticPr fontId="2" type="noConversion"/>
  </si>
  <si>
    <r>
      <rPr>
        <sz val="12"/>
        <color theme="1"/>
        <rFont val="Arial"/>
        <family val="2"/>
      </rPr>
      <t>項春松、吳殿珍，〈內蒙古寧城遼鄧中舉墓〉，《考古》，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281-283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</si>
  <si>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遼寧省瀋陽市法庫縣葉茂台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</si>
  <si>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遼寧大學歷史系考古教研室，〈遼寧法庫縣葉茂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號遼墓〉，《考古》，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</si>
  <si>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遼寧省瀋陽市法庫縣葉茂台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</si>
  <si>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吉林省前郭縣鎮郊鄉單家圍子村茅山</t>
    </r>
  </si>
  <si>
    <r>
      <rPr>
        <sz val="12"/>
        <color theme="1"/>
        <rFont val="Arial"/>
        <family val="2"/>
      </rPr>
      <t>吉林省文物考古研究所，〈吉林前郭茅山遼墓〉，《考古》，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</si>
  <si>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河北省豐寧張百萬鄉張百萬村哈拉海溝</t>
    </r>
  </si>
  <si>
    <r>
      <rPr>
        <sz val="12"/>
        <color theme="1"/>
        <rFont val="Arial"/>
        <family val="2"/>
      </rPr>
      <t>白光，〈河北豐寧哈拉海溝發現遼墓〉，《考古》，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1054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</si>
  <si>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北京市豐台區豐台鎮橋南</t>
    </r>
  </si>
  <si>
    <r>
      <rPr>
        <sz val="12"/>
        <color theme="1"/>
        <rFont val="Arial"/>
        <family val="2"/>
      </rPr>
      <t>王澤、李氏</t>
    </r>
  </si>
  <si>
    <r>
      <t>989-1053(65)(</t>
    </r>
    <r>
      <rPr>
        <sz val="12"/>
        <color theme="1"/>
        <rFont val="Arial"/>
        <family val="2"/>
      </rPr>
      <t>王澤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991-1043(53)(</t>
    </r>
    <r>
      <rPr>
        <sz val="12"/>
        <color theme="1"/>
        <rFont val="Arial"/>
        <family val="2"/>
      </rPr>
      <t>李氏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</si>
  <si>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北京市文物管理處，〈近年來北京發現的幾座遼墓〉，《考古》，</t>
    </r>
    <r>
      <rPr>
        <sz val="12"/>
        <color theme="1"/>
        <rFont val="Calibri"/>
        <family val="2"/>
      </rPr>
      <t>1972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</si>
  <si>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北京市宣武區海王村</t>
    </r>
  </si>
  <si>
    <r>
      <rPr>
        <sz val="12"/>
        <color theme="1"/>
        <rFont val="Arial"/>
        <family val="2"/>
      </rPr>
      <t>北京市西城區阜城門</t>
    </r>
  </si>
  <si>
    <r>
      <rPr>
        <sz val="12"/>
        <color theme="1"/>
        <rFont val="Arial"/>
        <family val="2"/>
      </rPr>
      <t>董庠、張氏</t>
    </r>
  </si>
  <si>
    <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1025-1087(63)</t>
    </r>
  </si>
  <si>
    <r>
      <rPr>
        <sz val="12"/>
        <color theme="1"/>
        <rFont val="Arial"/>
        <family val="2"/>
      </rPr>
      <t>北京市西城區府右街羅賢胡同</t>
    </r>
  </si>
  <si>
    <r>
      <rPr>
        <sz val="12"/>
        <color theme="1"/>
        <rFont val="Arial"/>
        <family val="2"/>
      </rPr>
      <t>北京市西城區府右街西椅子胡同</t>
    </r>
  </si>
  <si>
    <r>
      <rPr>
        <sz val="12"/>
        <color theme="1"/>
        <rFont val="Arial"/>
        <family val="2"/>
      </rPr>
      <t>北京市西城區錦什坊街</t>
    </r>
  </si>
  <si>
    <r>
      <rPr>
        <sz val="12"/>
        <color theme="1"/>
        <rFont val="Arial"/>
        <family val="2"/>
      </rPr>
      <t>北京市西城區福綏境大玉胡同</t>
    </r>
  </si>
  <si>
    <r>
      <rPr>
        <sz val="12"/>
        <color theme="1"/>
        <rFont val="Arial"/>
        <family val="2"/>
      </rPr>
      <t>吉林省雙遼縣城大哈拉巴山採石場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</si>
  <si>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王建，〈吉林雙遼縣發現兩座遼墓〉，《考古》，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753-754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</si>
  <si>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吉林省雙遼縣城大哈拉巴山採石場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</si>
  <si>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</si>
  <si>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劉承嗣、楊氏</t>
    </r>
  </si>
  <si>
    <r>
      <t>909-967(59)(</t>
    </r>
    <r>
      <rPr>
        <sz val="12"/>
        <color theme="1"/>
        <rFont val="Arial"/>
        <family val="2"/>
      </rPr>
      <t>劉承嗣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</si>
  <si>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王成生，〈遼寧朝陽市遼劉承嗣族墓〉，《考古》，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131-145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</si>
  <si>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</si>
  <si>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劉日泳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</si>
  <si>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</si>
  <si>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</si>
  <si>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劉宇杰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</si>
  <si>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</si>
  <si>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遼寧省朝陽市西大營子鄉西澇村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</si>
  <si>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黑龍江省哈爾濱市廟台子溝</t>
    </r>
  </si>
  <si>
    <r>
      <rPr>
        <sz val="12"/>
        <color theme="1"/>
        <rFont val="Arial"/>
        <family val="2"/>
      </rPr>
      <t>黑龍江省博物館，〈哈爾濱東郊的遼、金遺址和墓葬〉，《考古》，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</si>
  <si>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內蒙古巴林左旗林東鎮遼上京遺址</t>
    </r>
  </si>
  <si>
    <r>
      <rPr>
        <sz val="12"/>
        <color theme="1"/>
        <rFont val="Arial"/>
        <family val="2"/>
      </rPr>
      <t>王士方</t>
    </r>
  </si>
  <si>
    <r>
      <rPr>
        <sz val="12"/>
        <color theme="1"/>
        <rFont val="Arial"/>
        <family val="2"/>
      </rPr>
      <t>王未想，〈內蒙古巴林左旗發現遼代王士方墓志〉，《考古》，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92-94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</si>
  <si>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內蒙古赤峰市巴林左旗林東鎮西榆毛子山</t>
    </r>
  </si>
  <si>
    <r>
      <rPr>
        <sz val="12"/>
        <color theme="1"/>
        <rFont val="Arial"/>
        <family val="2"/>
      </rPr>
      <t>蔡志順</t>
    </r>
  </si>
  <si>
    <r>
      <rPr>
        <sz val="12"/>
        <color theme="1"/>
        <rFont val="Arial"/>
        <family val="2"/>
      </rPr>
      <t>王未想，〈內蒙古巴林左旗出土遼代蔡志順墓志〉，《考古》，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799-801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</si>
  <si>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黑龍江省泰來縣安平鄉後窩堡屯</t>
    </r>
  </si>
  <si>
    <r>
      <rPr>
        <sz val="12"/>
        <color theme="1"/>
        <rFont val="Arial"/>
        <family val="2"/>
      </rPr>
      <t>丹化沙，〈黑龍江泰來後窩堡屯遼墓〉，《考古》，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</si>
  <si>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黑龍江省泰來縣塔子城鎮平等村</t>
    </r>
  </si>
  <si>
    <r>
      <rPr>
        <sz val="12"/>
        <color theme="1"/>
        <rFont val="Arial"/>
        <family val="2"/>
      </rPr>
      <t>黑龍江省博物館，〈黑龍江泰來遼墓清理〉，《考古》，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</si>
  <si>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遼寧省瀋陽市小西邊門北新新三廠</t>
    </r>
  </si>
  <si>
    <r>
      <rPr>
        <sz val="12"/>
        <color theme="1"/>
        <rFont val="Arial"/>
        <family val="2"/>
      </rPr>
      <t>李進</t>
    </r>
  </si>
  <si>
    <r>
      <rPr>
        <sz val="12"/>
        <color theme="1"/>
        <rFont val="Arial"/>
        <family val="2"/>
      </rPr>
      <t>〈遼李進墓發掘報告〉，《文物》，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129-130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</si>
  <si>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遼寧義縣十區台子山村水泉溝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</si>
  <si>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〈遼西省義縣清河門西山村「遼佐移離畢蕭相公」族墓發掘工作報告〉，《文物》，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111-119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</si>
  <si>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遼寧阜新縣腰衙門村</t>
    </r>
  </si>
  <si>
    <r>
      <rPr>
        <sz val="12"/>
        <color theme="1"/>
        <rFont val="Arial"/>
        <family val="2"/>
      </rPr>
      <t>〈阜新契丹蕭氏墓調查報告〉，《文物》，</t>
    </r>
    <r>
      <rPr>
        <sz val="12"/>
        <color theme="1"/>
        <rFont val="Calibri"/>
        <family val="2"/>
      </rPr>
      <t>1951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121-123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</si>
  <si>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</si>
  <si>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馬氏</t>
    </r>
  </si>
  <si>
    <r>
      <rPr>
        <sz val="12"/>
        <color theme="1"/>
        <rFont val="Arial"/>
        <family val="2"/>
      </rPr>
      <t>山西雲崗古物保養所清理組、邊成修、解廷琦、張秉仁，〈山西大同市西南郊唐、遼、金墓清理簡報〉，《考古通訊》，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</si>
  <si>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遼寧省朝陽市雙塔區西上台村</t>
    </r>
  </si>
  <si>
    <r>
      <rPr>
        <sz val="12"/>
        <color theme="1"/>
        <rFont val="Arial"/>
        <family val="2"/>
      </rPr>
      <t>韓國祥，〈朝陽西上台遼墓〉，《文物》，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</si>
  <si>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內蒙古昭烏達盟敖漢旗寶國吐鄉豐山村皮匠溝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</si>
  <si>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內蒙古赤峰市敖漢旗博物館，〈內蒙古敖漢旗皮匠溝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號遼墓〉，《文物》，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</si>
  <si>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內蒙古昭烏達盟敖漢旗寶國吐鄉豐山村皮匠溝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</si>
  <si>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內蒙古赤峰市阿魯科爾沁旗罕蘇木蘇木朝克圖山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裂縫山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</si>
  <si>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耶律羽之、重衮</t>
    </r>
  </si>
  <si>
    <r>
      <t>890-941(52)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?-942</t>
    </r>
  </si>
  <si>
    <r>
      <rPr>
        <sz val="12"/>
        <color theme="1"/>
        <rFont val="Arial"/>
        <family val="2"/>
      </rPr>
      <t>內蒙古文物考古研究所、赤峰市博物館、阿魯科爾沁旗文物管理所，〈遼耶律羽之墓發掘簡報〉，《文物》，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4-32</t>
    </r>
    <r>
      <rPr>
        <sz val="12"/>
        <color theme="1"/>
        <rFont val="Arial"/>
        <family val="2"/>
      </rPr>
      <t>。
齊曉光，〈近年來阿魯科爾沁旗遼代墓葬的重要發現〉，《內蒙古文物考古》，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7-13</t>
    </r>
    <r>
      <rPr>
        <sz val="12"/>
        <color theme="1"/>
        <rFont val="Arial"/>
        <family val="2"/>
      </rPr>
      <t>。
齊曉光，〈遼耶律羽之家族墓地發現殉車葬〉，《內蒙古文物考古》，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</si>
  <si>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遼寧省喀左大城子鎮坤都營子公社錢杖子村</t>
    </r>
  </si>
  <si>
    <r>
      <rPr>
        <sz val="12"/>
        <color theme="1"/>
        <rFont val="Arial"/>
        <family val="2"/>
      </rPr>
      <t>王悅</t>
    </r>
  </si>
  <si>
    <r>
      <rPr>
        <sz val="12"/>
        <color theme="1"/>
        <rFont val="Arial"/>
        <family val="2"/>
      </rPr>
      <t>遼寧省博物館文物工作隊，〈遼寧喀左縣遼王悅墓〉，《考古》，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479-483</t>
    </r>
    <r>
      <rPr>
        <sz val="12"/>
        <color theme="1"/>
        <rFont val="Arial"/>
        <family val="2"/>
      </rPr>
      <t>。
向南，〈遼王氏二方墓誌考〉，《考古與文物》，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</si>
  <si>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遼寧省朝陽市孫家灣鄉平房店村</t>
    </r>
  </si>
  <si>
    <r>
      <rPr>
        <sz val="12"/>
        <color theme="1"/>
        <rFont val="Arial"/>
        <family val="2"/>
      </rPr>
      <t>孫國平、杜守昌、張麗丹，〈遼寧朝陽孫家灣遼墓〉，《文物》，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</si>
  <si>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遼寧省阜新縣八家子鄉烏蘭木圖果樹村解家燒鍋</t>
    </r>
    <r>
      <rPr>
        <sz val="12"/>
        <color theme="1"/>
        <rFont val="Calibri"/>
        <family val="2"/>
      </rPr>
      <t>XM3</t>
    </r>
  </si>
  <si>
    <r>
      <rPr>
        <sz val="12"/>
        <color theme="1"/>
        <rFont val="Arial"/>
        <family val="2"/>
      </rPr>
      <t>蕭忠、耶律氏</t>
    </r>
  </si>
  <si>
    <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?-1051</t>
    </r>
  </si>
  <si>
    <r>
      <rPr>
        <sz val="12"/>
        <color theme="1"/>
        <rFont val="Arial"/>
        <family val="2"/>
      </rPr>
      <t>遼寧省文物考古研究所、阜新市考古隊，〈遼寧阜新縣遼代平原公主墓與梯子廟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號墓〉，《考古》，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</si>
  <si>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遼寧省阜新縣八家子烏蘭木圖果樹村梯子廟</t>
    </r>
    <r>
      <rPr>
        <sz val="12"/>
        <color theme="1"/>
        <rFont val="Calibri"/>
        <family val="2"/>
      </rPr>
      <t>TM4</t>
    </r>
  </si>
  <si>
    <r>
      <rPr>
        <sz val="12"/>
        <color theme="1"/>
        <rFont val="Arial"/>
        <family val="2"/>
      </rPr>
      <t>遼寧省瀋陽市法庫縣葉茂台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</si>
  <si>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遼寧省文物考古研究所、瀋陽市文物考古研究所，〈遼寧法庫縣葉茂台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號遼墓發掘簡報〉，《考古》，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</si>
  <si>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山西省大同市南關經濟管理幹部學校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</si>
  <si>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王銀田、解廷琦、周雪松，〈山西大同市遼墓的發掘〉，《考古》，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</si>
  <si>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山西省大同市南關經濟管理幹部學校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</si>
  <si>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山西省大同市南關經濟管理幹部學校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</si>
  <si>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山西省大同市南郊區五法村</t>
    </r>
  </si>
  <si>
    <r>
      <rPr>
        <sz val="12"/>
        <color theme="1"/>
        <rFont val="Arial"/>
        <family val="2"/>
      </rPr>
      <t>山西省大同市周家店村大同城區紙箱廠</t>
    </r>
  </si>
  <si>
    <r>
      <rPr>
        <sz val="12"/>
        <color theme="1"/>
        <rFont val="Arial"/>
        <family val="2"/>
      </rPr>
      <t>山西省大同市新添堡村</t>
    </r>
  </si>
  <si>
    <r>
      <rPr>
        <sz val="12"/>
        <color theme="1"/>
        <rFont val="Arial"/>
        <family val="2"/>
      </rPr>
      <t>許從贇、康氏</t>
    </r>
  </si>
  <si>
    <r>
      <t>902-958(57)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912-976(65)</t>
    </r>
  </si>
  <si>
    <r>
      <rPr>
        <sz val="12"/>
        <color theme="1"/>
        <rFont val="Arial"/>
        <family val="2"/>
      </rPr>
      <t>王銀田、解廷琦、周雪松，〈山西大同市遼代軍節度使許從贇夫婦壁畫墓〉，《考古》，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34-47</t>
    </r>
    <r>
      <rPr>
        <sz val="12"/>
        <color theme="1"/>
        <rFont val="Arial"/>
        <family val="2"/>
      </rPr>
      <t>。
曹彥玲、王銀田，〈遼許從贊墓誌略考〉，《文物世界》，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</si>
  <si>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內蒙古通遼市扎魯特旗浩特花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</si>
  <si>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董新林、塔拉，〈內蒙古扎魯特旗浩特花遼代壁畫墓〉，《考古》，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3-14+1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</si>
  <si>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內蒙古通遼市扎魯特旗浩特花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</si>
  <si>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內蒙古通遼市扎魯特旗浩特花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</si>
  <si>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內蒙古通遼市扎魯特旗浩特花</t>
    </r>
  </si>
  <si>
    <r>
      <rPr>
        <sz val="12"/>
        <color theme="1"/>
        <rFont val="Arial"/>
        <family val="2"/>
      </rPr>
      <t>北京市大興區青雲店鎮西坑子村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</si>
  <si>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北京市文物研究所，〈北京大興區青雲店遼墓〉，《考古》，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</si>
  <si>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北京市大興區青雲店鎮西坑子村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</si>
  <si>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河北省涿鹿縣酒廠</t>
    </r>
  </si>
  <si>
    <r>
      <rPr>
        <sz val="12"/>
        <color theme="1"/>
        <rFont val="Arial"/>
        <family val="2"/>
      </rPr>
      <t>張家口地區博物館，〈河北涿鹿縣遼代壁畫墓發掘簡報〉，《考古》，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242-245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</si>
  <si>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河北省張北縣賁汗廟村</t>
    </r>
  </si>
  <si>
    <r>
      <rPr>
        <sz val="12"/>
        <color theme="1"/>
        <rFont val="Arial"/>
        <family val="2"/>
      </rPr>
      <t>張家口地區文化局，〈河北張北縣清理一座遼代壁畫墓〉，《考古》，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93-94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</si>
  <si>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北京市八寶山革命公墓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</si>
  <si>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韓佚、王氏</t>
    </r>
  </si>
  <si>
    <r>
      <t>937-995(59)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?-1011</t>
    </r>
  </si>
  <si>
    <r>
      <rPr>
        <sz val="12"/>
        <color theme="1"/>
        <rFont val="Arial"/>
        <family val="2"/>
      </rPr>
      <t>北京市文物工作隊，〈遼韓佚墓發掘報告〉，《考古學報》，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361-381</t>
    </r>
    <r>
      <rPr>
        <sz val="12"/>
        <color theme="1"/>
        <rFont val="Arial"/>
        <family val="2"/>
      </rPr>
      <t>。
陳康，〈豐台出土遼韓氏家族墓神道碑〉，《北京文博文叢》，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66-69</t>
    </r>
    <r>
      <rPr>
        <sz val="12"/>
        <color theme="1"/>
        <rFont val="Arial"/>
        <family val="2"/>
      </rPr>
      <t>。
北京市文物工作隊，〈北京西郊遼壁畫墓發掘〉，收入《北京文物與考古》，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期，北京：北京燕山出版社，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28-47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</si>
  <si>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遼寧省錦西三家子鄉大臥鋪村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</si>
  <si>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雁羽，〈錦西大臥鋪遼金時代畫象石墓〉，《考古》，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29-33+7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</si>
  <si>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遼寧省錦西三家子鄉大臥鋪村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</si>
  <si>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遼寧省鞍山市羊耳峪村石棚山</t>
    </r>
  </si>
  <si>
    <r>
      <rPr>
        <sz val="12"/>
        <color theme="1"/>
        <rFont val="Arial"/>
        <family val="2"/>
      </rPr>
      <t>張喜榮，〈遼寧鞍山市羊耳峪遼代畫象石墓〉，《考古》，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286-288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</si>
  <si>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遼寧省鞍山市千山公社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現為區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汪家峪村</t>
    </r>
  </si>
  <si>
    <r>
      <rPr>
        <sz val="12"/>
        <color theme="1"/>
        <rFont val="Arial"/>
        <family val="2"/>
      </rPr>
      <t>鞍山市文化局、遼寧省博物館，〈遼寧鞍山市汪家峪遼畫象石墓〉，《考古》，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239-242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</si>
  <si>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內蒙古赤峰市敖漢旗白塔子村</t>
    </r>
  </si>
  <si>
    <r>
      <rPr>
        <sz val="12"/>
        <color theme="1"/>
        <rFont val="Arial"/>
        <family val="2"/>
      </rPr>
      <t>邵國田，〈敖漢旗白塔子遼墓〉，《考古》，</t>
    </r>
    <r>
      <rPr>
        <sz val="12"/>
        <color theme="1"/>
        <rFont val="Calibri"/>
        <family val="2"/>
      </rPr>
      <t>1978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119-121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</si>
  <si>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內蒙古昭烏達盟敖漢旗豐收公社北三家村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</si>
  <si>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敖漢旗文物管理所，〈內蒙古昭烏達盟敖漢旗北三家遼墓〉，《考古》，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</si>
  <si>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內蒙古昭烏達盟敖漢旗豐收公社北三家村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</si>
  <si>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</si>
  <si>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大同市文物陳列館，〈山西大同臥虎灣四座遼代壁畫墓〉，《考古》，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432-436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</si>
  <si>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</si>
  <si>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</si>
  <si>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</si>
  <si>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牛公的先祖</t>
    </r>
  </si>
  <si>
    <r>
      <rPr>
        <sz val="12"/>
        <color theme="1"/>
        <rFont val="Arial"/>
        <family val="2"/>
      </rPr>
      <t>北京市南郊西馬場洋橋村養鴨廠</t>
    </r>
  </si>
  <si>
    <r>
      <rPr>
        <sz val="12"/>
        <color theme="1"/>
        <rFont val="Arial"/>
        <family val="2"/>
      </rPr>
      <t>趙德鈞、种氏</t>
    </r>
  </si>
  <si>
    <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?-957</t>
    </r>
  </si>
  <si>
    <r>
      <rPr>
        <sz val="12"/>
        <color theme="1"/>
        <rFont val="Arial"/>
        <family val="2"/>
      </rPr>
      <t>北京市文物工作隊，〈北京南郊遼趙德鈞墓〉，《考古》，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246-253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</si>
  <si>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</si>
  <si>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山西省文物管理委員會，〈山西大同郊區五座遼壁畫墓〉，《考古》，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</si>
  <si>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山西省大同市臥虎灣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</si>
  <si>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內蒙古赤峰市巴林左旗滴水壺</t>
    </r>
  </si>
  <si>
    <r>
      <rPr>
        <sz val="12"/>
        <color theme="1"/>
        <rFont val="Arial"/>
        <family val="2"/>
      </rPr>
      <t>巴林左旗博物館，〈內蒙古巴林左旗滴水壺遼代壁畫墓〉，《考古》，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</si>
  <si>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內蒙古昭烏達盟阿魯科爾沁旗老頭山</t>
    </r>
  </si>
  <si>
    <r>
      <rPr>
        <sz val="12"/>
        <color theme="1"/>
        <rFont val="Arial"/>
        <family val="2"/>
      </rPr>
      <t>李逸友，〈阿魯科爾沁旗水泉溝的遼代壁畫墓〉，《文物》，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</si>
  <si>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內蒙古巴林右旗白彥爾登遼墓</t>
    </r>
  </si>
  <si>
    <r>
      <rPr>
        <sz val="12"/>
        <color theme="1"/>
        <rFont val="Arial"/>
        <family val="2"/>
      </rPr>
      <t>項春松，〈遼寧昭烏達地區發現的遼墓繪畫資料〉，《文物》，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</si>
  <si>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內蒙古敖漢旗康營子壁畫墓</t>
    </r>
  </si>
  <si>
    <r>
      <rPr>
        <sz val="12"/>
        <color theme="1"/>
        <rFont val="Arial"/>
        <family val="2"/>
      </rPr>
      <t>內蒙古巴林左旗白音敖包遼墓</t>
    </r>
  </si>
  <si>
    <r>
      <rPr>
        <sz val="12"/>
        <color theme="1"/>
        <rFont val="Arial"/>
        <family val="2"/>
      </rPr>
      <t>內蒙古翁牛特旗山咀子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</si>
  <si>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北京市門頭溝區齋堂</t>
    </r>
  </si>
  <si>
    <r>
      <rPr>
        <sz val="12"/>
        <color theme="1"/>
        <rFont val="Arial"/>
        <family val="2"/>
      </rPr>
      <t>北京市文物事業管理局、門頭溝區文化辦公室發掘小組，〈北京市齋堂遼壁畫墓發掘簡報〉，《文物》，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23-26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</si>
  <si>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內蒙古自治區赤峰市寧城縣山頭村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</si>
  <si>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李逸友，〈遼中京西城外的古墓葬〉，《文物》，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</si>
  <si>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內蒙古自治區赤峰市寧城縣山頭村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</si>
  <si>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內蒙古自治區赤峰市寧城縣山頭村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</si>
  <si>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內蒙古自治區赤峰市寧城縣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斯營子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</si>
  <si>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內蒙古自治區赤峰市寧城縣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斯營子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</si>
  <si>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內蒙古自治區赤峰市寧城縣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斯營子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</si>
  <si>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內蒙古自治區赤峰市寧城縣</t>
    </r>
    <r>
      <rPr>
        <sz val="12"/>
        <color theme="1"/>
        <rFont val="Calibri"/>
        <family val="2"/>
      </rPr>
      <t>𠯫</t>
    </r>
    <r>
      <rPr>
        <sz val="12"/>
        <color theme="1"/>
        <rFont val="Arial"/>
        <family val="2"/>
      </rPr>
      <t>斯營子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</si>
  <si>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內蒙古赤峰市寧城縣小劉仗子村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</si>
  <si>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李逸友，〈昭烏達盟寧城縣小劉仗子遼墓發掘簡報〉，《文物》，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</si>
  <si>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山西省大同市馬家堡村</t>
    </r>
  </si>
  <si>
    <r>
      <rPr>
        <sz val="12"/>
        <color theme="1"/>
        <rFont val="Arial"/>
        <family val="2"/>
      </rPr>
      <t>張秉仁，〈大同城東馬家堡發現一座遼壁畫墓〉，《文物》，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</si>
  <si>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內蒙古赤峰市巴林右旗都希蘇木友愛村</t>
    </r>
  </si>
  <si>
    <r>
      <rPr>
        <sz val="12"/>
        <color theme="1"/>
        <rFont val="Arial"/>
        <family val="2"/>
      </rPr>
      <t>苗潤華，〈內蒙古巴林右旗友愛遼墓〉，《文物》，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</si>
  <si>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內蒙古赤峰巴林右旗床金溝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遼太宗、穆宗懷陵陪葬墓</t>
    </r>
  </si>
  <si>
    <r>
      <rPr>
        <sz val="12"/>
        <color theme="1"/>
        <rFont val="Arial"/>
        <family val="2"/>
      </rPr>
      <t>孫建華、苗潤華，〈巴林右旗床金溝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號遼墓發掘簡報〉，《文物》，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</si>
  <si>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山西省大同市機車廠</t>
    </r>
  </si>
  <si>
    <r>
      <rPr>
        <sz val="12"/>
        <color theme="1"/>
        <rFont val="Arial"/>
        <family val="2"/>
      </rPr>
      <t>大同市考古研究所，〈山西大同機車廠遼代壁畫墓〉，《文物》，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</si>
  <si>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河北省平泉縣楊樹嶺區徐杖子鄉上鷹狩杖子村</t>
    </r>
  </si>
  <si>
    <r>
      <rPr>
        <sz val="12"/>
        <color theme="1"/>
        <rFont val="Arial"/>
        <family val="2"/>
      </rPr>
      <t>內蒙古敖漢旗荷葉勿蘇公社李家營子大隊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</si>
  <si>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邵國田，〈敖漢旗李家營子出土的金銀器〉，《考古》，</t>
    </r>
    <r>
      <rPr>
        <sz val="12"/>
        <color theme="1"/>
        <rFont val="Calibri"/>
        <family val="2"/>
      </rPr>
      <t>1978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117-118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</si>
  <si>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內蒙古敖漢旗荷葉勿蘇公社李家營子大隊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</si>
  <si>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遼寧省朝陽市凌源市四官營子鎮窯上村</t>
    </r>
  </si>
  <si>
    <r>
      <rPr>
        <sz val="12"/>
        <color theme="1"/>
        <rFont val="Arial"/>
        <family val="2"/>
      </rPr>
      <t>遼寧</t>
    </r>
  </si>
  <si>
    <r>
      <rPr>
        <sz val="12"/>
        <color theme="1"/>
        <rFont val="Arial"/>
        <family val="2"/>
      </rPr>
      <t>陳利，〈遼寧凌源市發現遼代四神石函〉，收入《遼金歷史與考古》，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</si>
  <si>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內蒙古赤峰市寧城縣小劉仗子村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</si>
  <si>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</si>
  <si>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遼寧省文物考古研究所，《凌源小喇嘛溝遼墓》，北京：文物出版社，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</si>
  <si>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</si>
  <si>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</si>
  <si>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</si>
  <si>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</si>
  <si>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</si>
  <si>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</si>
  <si>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</si>
  <si>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</si>
  <si>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</si>
  <si>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遼寧省朝陽市凌源市小喇嘛溝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</si>
  <si>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</si>
  <si>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北京市文物研究所，《北京龍泉務遼金墓葬發掘報告》，北京：科學出版社，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</si>
  <si>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</si>
  <si>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</si>
  <si>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</si>
  <si>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</si>
  <si>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</si>
  <si>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</si>
  <si>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</si>
  <si>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</si>
  <si>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</si>
  <si>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</si>
  <si>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</si>
  <si>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</si>
  <si>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</si>
  <si>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</si>
  <si>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</si>
  <si>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</si>
  <si>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</si>
  <si>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北京市門頭溝區龍泉務村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</si>
  <si>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</si>
  <si>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北京市文物研究所，《密雲大唐庄：白河流域古代墓葬發掘報告》，上海：上海古籍出版社，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</si>
  <si>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</si>
  <si>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</si>
  <si>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</si>
  <si>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</si>
  <si>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M58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</si>
  <si>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M64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</si>
  <si>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M65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</si>
  <si>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M69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</si>
  <si>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M71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</si>
  <si>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M80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</si>
  <si>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</si>
  <si>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北京市文物研究所編著，《大興北程莊墓地》，北京：科學出版社，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</si>
  <si>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</si>
  <si>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</si>
  <si>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</si>
  <si>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</si>
  <si>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</si>
  <si>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</si>
  <si>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M36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</si>
  <si>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M41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</si>
  <si>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M42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</si>
  <si>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</si>
  <si>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</si>
  <si>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</si>
  <si>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蕭德溫</t>
    </r>
  </si>
  <si>
    <r>
      <rPr>
        <sz val="12"/>
        <color theme="1"/>
        <rFont val="Arial"/>
        <family val="2"/>
      </rPr>
      <t>遼寧省文物考古研究所，《關山遼墓》，北京：文物出版社，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。
李文信，〈遼瓷簡述〉，《文物》，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</si>
  <si>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</si>
  <si>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蕭德恭、耶律氏</t>
    </r>
  </si>
  <si>
    <r>
      <t>1036-1073(38)(</t>
    </r>
    <r>
      <rPr>
        <sz val="12"/>
        <color theme="1"/>
        <rFont val="Arial"/>
        <family val="2"/>
      </rPr>
      <t>蕭德恭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1042-1110(69)(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</si>
  <si>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遼寧省文物考古研究所，《關山遼墓》，北京：文物出版社，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</si>
  <si>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</si>
  <si>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蕭知行、</t>
    </r>
    <r>
      <rPr>
        <sz val="12"/>
        <color theme="1"/>
        <rFont val="Calibri"/>
        <family val="2"/>
      </rPr>
      <t>Unknown</t>
    </r>
  </si>
  <si>
    <r>
      <t>1025-1068(44)(</t>
    </r>
    <r>
      <rPr>
        <sz val="12"/>
        <color theme="1"/>
        <rFont val="Arial"/>
        <family val="2"/>
      </rPr>
      <t>蕭知行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</si>
  <si>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</si>
  <si>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蕭和、耶律氏</t>
    </r>
  </si>
  <si>
    <r>
      <t>Unknown(</t>
    </r>
    <r>
      <rPr>
        <sz val="12"/>
        <color theme="1"/>
        <rFont val="Arial"/>
        <family val="2"/>
      </rPr>
      <t>蕭和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957-1045(89)(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</si>
  <si>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遼寧省文物考古研究所，《關山遼墓》，北京：文物出版社，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。
萬雄飛、郭天剛、海勇，〈阜新遼蕭和墓發掘簡報〉，《文物》，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33-50</t>
    </r>
    <r>
      <rPr>
        <sz val="12"/>
        <color theme="1"/>
        <rFont val="Arial"/>
        <family val="2"/>
      </rPr>
      <t>。
萬雄飛，〈遼秦國太妃晉國王妃墓誌考〉，《文物》，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88-96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</si>
  <si>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</si>
  <si>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</si>
  <si>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</si>
  <si>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</si>
  <si>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蕭德讓、耶律撒葛只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根據《遼史》</t>
    </r>
    <r>
      <rPr>
        <sz val="12"/>
        <color theme="1"/>
        <rFont val="Calibri"/>
        <family val="2"/>
      </rPr>
      <t>)</t>
    </r>
  </si>
  <si>
    <r>
      <t>?-1076(</t>
    </r>
    <r>
      <rPr>
        <sz val="12"/>
        <color theme="1"/>
        <rFont val="Arial"/>
        <family val="2"/>
      </rPr>
      <t>蕭德讓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耶律撒葛只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</si>
  <si>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遼寧省阜新市關山遼墓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</si>
  <si>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蕭知微、耶律氏</t>
    </r>
  </si>
  <si>
    <r>
      <t>1019-1069(51)(</t>
    </r>
    <r>
      <rPr>
        <sz val="12"/>
        <color theme="1"/>
        <rFont val="Arial"/>
        <family val="2"/>
      </rPr>
      <t>蕭知微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1019-1106(88)(</t>
    </r>
    <r>
      <rPr>
        <sz val="12"/>
        <color theme="1"/>
        <rFont val="Arial"/>
        <family val="2"/>
      </rPr>
      <t>耶律氏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</si>
  <si>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PMingLiU"/>
        <family val="1"/>
        <charset val="136"/>
      </rPr>
      <t>內蒙古哲里木盟庫倫旗王墳梁</t>
    </r>
    <r>
      <rPr>
        <sz val="12"/>
        <color theme="1"/>
        <rFont val="Calibri"/>
        <family val="2"/>
      </rPr>
      <t>M2</t>
    </r>
    <phoneticPr fontId="1" type="noConversion"/>
  </si>
  <si>
    <r>
      <rPr>
        <sz val="12"/>
        <color theme="1"/>
        <rFont val="Arial"/>
        <family val="2"/>
      </rPr>
      <t>王健群、陳相偉，《庫倫遼代壁畫墓》，北京：文物出版社，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</si>
  <si>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PMingLiU"/>
        <family val="1"/>
        <charset val="136"/>
      </rPr>
      <t>內蒙古哲里木盟庫倫旗王墳梁</t>
    </r>
    <r>
      <rPr>
        <sz val="12"/>
        <color theme="1"/>
        <rFont val="Calibri"/>
        <family val="2"/>
      </rPr>
      <t>M3</t>
    </r>
    <phoneticPr fontId="1" type="noConversion"/>
  </si>
  <si>
    <r>
      <rPr>
        <sz val="12"/>
        <color theme="1"/>
        <rFont val="PMingLiU"/>
        <family val="1"/>
        <charset val="136"/>
      </rPr>
      <t>內蒙古哲里木盟庫倫旗王墳梁</t>
    </r>
    <r>
      <rPr>
        <sz val="12"/>
        <color theme="1"/>
        <rFont val="Calibri"/>
        <family val="2"/>
      </rPr>
      <t>M4</t>
    </r>
    <phoneticPr fontId="1" type="noConversion"/>
  </si>
  <si>
    <r>
      <rPr>
        <sz val="12"/>
        <color theme="1"/>
        <rFont val="Arial"/>
        <family val="2"/>
      </rPr>
      <t>河北省承德市隆化縣尹家營滿族鄉孫志溝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</si>
  <si>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河北省文物研究所、承德市文物局、隆化縣文物保管所，〈河北隆北縣孫志溝墓葬清理簡報〉，《北方文物》，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</si>
  <si>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</si>
  <si>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陳氏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</si>
  <si>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</si>
  <si>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郭氏</t>
    </r>
  </si>
  <si>
    <r>
      <rPr>
        <sz val="12"/>
        <color theme="1"/>
        <rFont val="Arial"/>
        <family val="2"/>
      </rPr>
      <t>河北省張家口市蔚縣東坡寨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</si>
  <si>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蔚縣博物館，〈河北蔚縣東坡寨遼代壁畫墓發掘簡報〉，《文物春秋》，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</si>
  <si>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遼寧省錦州市北鎮市富屯村洪家街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</si>
  <si>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耶律弘禮</t>
    </r>
  </si>
  <si>
    <r>
      <rPr>
        <sz val="12"/>
        <color theme="1"/>
        <rFont val="Arial"/>
        <family val="2"/>
      </rPr>
      <t>遼寧省文物考古研究所、錦州市文物考古研究所、北鎮市文物處，〈遼寧北鎮市遼代耶律弘禮墓發掘簡報〉，《考古》，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40-57</t>
    </r>
    <r>
      <rPr>
        <sz val="12"/>
        <color theme="1"/>
        <rFont val="Arial"/>
        <family val="2"/>
      </rPr>
      <t>。
萬雄飛、司偉偉，〈遼代耶律弘禮墓誌考釋〉，《考古》，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115-120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</si>
  <si>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遼寧省朝陽縣黃道營子村</t>
    </r>
  </si>
  <si>
    <r>
      <rPr>
        <sz val="12"/>
        <color theme="1"/>
        <rFont val="Arial"/>
        <family val="2"/>
      </rPr>
      <t>石重貴</t>
    </r>
  </si>
  <si>
    <r>
      <rPr>
        <sz val="12"/>
        <color theme="1"/>
        <rFont val="Arial"/>
        <family val="2"/>
      </rPr>
      <t>首都博物館編，〈石重貴墓誌銘〉，收入《大遼五京：內蒙古出土文物暨遼南京建城</t>
    </r>
    <r>
      <rPr>
        <sz val="12"/>
        <color theme="1"/>
        <rFont val="Calibri"/>
        <family val="2"/>
      </rPr>
      <t>1080</t>
    </r>
    <r>
      <rPr>
        <sz val="12"/>
        <color theme="1"/>
        <rFont val="Arial"/>
        <family val="2"/>
      </rPr>
      <t>年展》，北京：文物出版社，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144-145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</si>
  <si>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山西省大同市和平社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</si>
  <si>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大同市考古研究所，〈大同和平社遼金墓群發掘簡報〉，《文物世界》，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</si>
  <si>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山西省大同市和平社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</si>
  <si>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山西省大同市和平社</t>
    </r>
    <r>
      <rPr>
        <sz val="12"/>
        <color theme="1"/>
        <rFont val="Calibri"/>
        <family val="2"/>
      </rPr>
      <t>M45</t>
    </r>
  </si>
  <si>
    <r>
      <rPr>
        <sz val="12"/>
        <color theme="1"/>
        <rFont val="Arial"/>
        <family val="2"/>
      </rPr>
      <t>內蒙古赤峰市寧城縣小劉仗子村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</si>
  <si>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河北省承德市平泉縣北五十家子鎮八王溝自然村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</si>
  <si>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耶律燕哥（觀音女、英格）、蕭繼遠</t>
    </r>
  </si>
  <si>
    <r>
      <t>970-1045(76)(</t>
    </r>
    <r>
      <rPr>
        <sz val="12"/>
        <color theme="1"/>
        <rFont val="Arial"/>
        <family val="2"/>
      </rPr>
      <t>耶律燕哥，據墓誌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931-989(58)(</t>
    </r>
    <r>
      <rPr>
        <sz val="12"/>
        <color theme="1"/>
        <rFont val="Arial"/>
        <family val="2"/>
      </rPr>
      <t>蕭繼遠，據《遼史・蕭繼先傳》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</si>
  <si>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河北省文物保護中心、承德市文物局、平泉縣文物保護管理所，〈河北平泉八王溝遼代貴族墓地調查清理報告〉，《文物春秋》，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65-79</t>
    </r>
    <r>
      <rPr>
        <sz val="12"/>
        <color theme="1"/>
        <rFont val="Arial"/>
        <family val="2"/>
      </rPr>
      <t>。
鄭紹宗，〈契丹秦晉國大長公主墓誌銘〉，《考古》，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429-435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403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</si>
  <si>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河北省承德市平泉縣北五十家子鎮八王溝自然村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</si>
  <si>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耶律燕格、蕭紹宗</t>
    </r>
  </si>
  <si>
    <r>
      <t>991-1038(48)(</t>
    </r>
    <r>
      <rPr>
        <sz val="12"/>
        <color theme="1"/>
        <rFont val="Arial"/>
        <family val="2"/>
      </rPr>
      <t>耶律燕格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996-1038(43)(</t>
    </r>
    <r>
      <rPr>
        <sz val="12"/>
        <color theme="1"/>
        <rFont val="Arial"/>
        <family val="2"/>
      </rPr>
      <t>蕭紹宗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</si>
  <si>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河北省文物保護中心、承德市文物局、平泉縣文物保護管理所，〈河北平泉八王溝遼代貴族墓地調查清理報告〉，《文物春秋》，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</si>
  <si>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遼寧省朝陽市龍城區他拉皋鄉褚杖子村</t>
    </r>
  </si>
  <si>
    <r>
      <rPr>
        <sz val="12"/>
        <color theme="1"/>
        <rFont val="Arial"/>
        <family val="2"/>
      </rPr>
      <t>韓瑞</t>
    </r>
  </si>
  <si>
    <r>
      <rPr>
        <sz val="12"/>
        <color theme="1"/>
        <rFont val="Arial"/>
        <family val="2"/>
      </rPr>
      <t>田立坤、張晶，〈遼《韓瑞墓志》考〉，《文物》，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</si>
  <si>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河北省張家口市尚義縣小蒜溝鎮北朝碾村</t>
    </r>
  </si>
  <si>
    <r>
      <rPr>
        <sz val="12"/>
        <color theme="1"/>
        <rFont val="Arial"/>
        <family val="2"/>
      </rPr>
      <t>張家口市文物考古研究所，〈尚義北朝碾遼墓發掘簡報〉，《河北省考古文集》，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162-166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</si>
  <si>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遼寧省阜新市彰武縣前福興地鄉大沙力土村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</si>
  <si>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遼寧省文物考古研究所、阜新市文物管理委員會辦公室、彰武縣文物管理所，〈遼寧彰武的三座遼墓〉，《考古與文物》，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</si>
  <si>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遼寧省阜新市彰武縣平安鄉馬家村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</si>
  <si>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遼寧省阜新市彰武縣平安鄉馬家村</t>
    </r>
  </si>
  <si>
    <r>
      <rPr>
        <sz val="12"/>
        <color theme="1"/>
        <rFont val="Arial"/>
        <family val="2"/>
      </rPr>
      <t>遼寧省遼陽市遼陽縣金廣村杜立德宅</t>
    </r>
  </si>
  <si>
    <r>
      <rPr>
        <sz val="12"/>
        <color theme="1"/>
        <rFont val="Arial"/>
        <family val="2"/>
      </rPr>
      <t>王增新，〈遼寧遼陽縣金廠遼畫象石墓〉，《考古》，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</si>
  <si>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遼寧省朝陽市喀左縣老爺廟鄉果木樹營子村興隆溝</t>
    </r>
  </si>
  <si>
    <r>
      <rPr>
        <sz val="12"/>
        <color theme="1"/>
        <rFont val="Arial"/>
        <family val="2"/>
      </rPr>
      <t>韓紹娣</t>
    </r>
  </si>
  <si>
    <r>
      <rPr>
        <sz val="12"/>
        <color theme="1"/>
        <rFont val="Arial"/>
        <family val="2"/>
      </rPr>
      <t>李宇峰，〈遼代墓志校勘補述四例〉，《遼寧省博物館館刊》，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221-232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</si>
  <si>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內蒙古赤峰市寧城縣小劉仗子村Ｍ</t>
    </r>
    <r>
      <rPr>
        <sz val="12"/>
        <color theme="1"/>
        <rFont val="Calibri"/>
        <family val="2"/>
      </rPr>
      <t>4</t>
    </r>
  </si>
  <si>
    <r>
      <rPr>
        <sz val="12"/>
        <color theme="1"/>
        <rFont val="Arial"/>
        <family val="2"/>
      </rPr>
      <t>河北省承德市平泉縣北五十家子鎮八王溝自然村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</si>
  <si>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內蒙古赤峰市寧城縣小劉仗子村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</si>
  <si>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河北省張家口市涿鹿縣</t>
    </r>
  </si>
  <si>
    <r>
      <rPr>
        <sz val="12"/>
        <color theme="1"/>
        <rFont val="Arial"/>
        <family val="2"/>
      </rPr>
      <t>康氏</t>
    </r>
  </si>
  <si>
    <r>
      <rPr>
        <sz val="12"/>
        <color theme="1"/>
        <rFont val="Arial"/>
        <family val="2"/>
      </rPr>
      <t>王雁華，〈河北涿鹿遼代東郡夫人康氏墓發掘簡報〉，《文物春秋》，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33-39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72</t>
    </r>
    <r>
      <rPr>
        <sz val="12"/>
        <color theme="1"/>
        <rFont val="Arial"/>
        <family val="2"/>
      </rPr>
      <t>。
王雁華，〈遼故東郡夫人康氏墓誌銘考釋〉，《文物春秋》，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80-84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</si>
  <si>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遼寧省瀋陽市惠工街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</si>
  <si>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瀋陽市文物考古研究所，〈瀋陽市惠工街遼代墓葬考古發掘報告〉，收入《瀋陽考古文集》，第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2015.12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206-209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</si>
  <si>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遼寧省瀋陽市法庫縣四家子鄉王家窩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</si>
  <si>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瀋陽市文物考古研究所，〈法庫縣四家子鄉王家窩堡遼墓發掘簡報〉，收入《瀋陽考古文集》，第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2017.12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102-104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</si>
  <si>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遼寧省瀋陽市康平縣大付家窩堡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</si>
  <si>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瀋陽市文物考古研究所，〈瀋陽康平縣大付家窩堡遼墓的發掘〉，收入《瀋陽考古文集》，第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2015.12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210-215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</si>
  <si>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</si>
  <si>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瀋陽市文物考古研究所，〈康平張家窯林場柳條通遼墓群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年發掘報告〉，收入《瀋陽考古文集》，第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105-120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</si>
  <si>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</si>
  <si>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</si>
  <si>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</si>
  <si>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</si>
  <si>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遼寧省康平縣張家窯林場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</si>
  <si>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遼寧省瀋陽市康平縣李家窩堡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</si>
  <si>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康平縣文物管理所，〈康平縣李家窩堡遼墓〉，收入《瀋陽考古文集》，第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2014.01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96-102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</si>
  <si>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北京市豐台路口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</si>
  <si>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李繼成、馬氏</t>
    </r>
  </si>
  <si>
    <r>
      <t>972-1005(34)(</t>
    </r>
    <r>
      <rPr>
        <sz val="12"/>
        <color theme="1"/>
        <rFont val="Arial"/>
        <family val="2"/>
      </rPr>
      <t>李繼成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970-1043(74)(</t>
    </r>
    <r>
      <rPr>
        <sz val="12"/>
        <color theme="1"/>
        <rFont val="Arial"/>
        <family val="2"/>
      </rPr>
      <t>馬氏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</si>
  <si>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王清林、王朱、周宇，〈豐台路口南出土遼墓清理簡報〉，《北京文博文叢》，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</si>
  <si>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北京市大興區團河農場三號地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</si>
  <si>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北京市文物研究所，〈大興團河農場三號地遼代窯址和墓葬〉，《北京文博文叢》，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</si>
  <si>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北京市大興區團河農場三號地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</si>
  <si>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北京市豐台區雲岡鎮王佐村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</si>
  <si>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劉六符、韓氏、韓氏、韓氏、李氏</t>
    </r>
  </si>
  <si>
    <r>
      <rPr>
        <sz val="12"/>
        <color theme="1"/>
        <rFont val="Arial"/>
        <family val="2"/>
      </rPr>
      <t>王策、周宇，〈劉六符墓誌簡述〉，《北京文博文叢》，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</si>
  <si>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北京市豐台區雲岡鎮王佐村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</si>
  <si>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劉雨</t>
    </r>
  </si>
  <si>
    <r>
      <rPr>
        <sz val="12"/>
        <color theme="1"/>
        <rFont val="Arial"/>
        <family val="2"/>
      </rPr>
      <t>吉林省白城市四家子古城北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</si>
  <si>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吉林省文物考古研究所、白城市洮北區文物管理所，〈吉林白城市城四家子古城北發現三座遼代墓葬〉，《文物春秋》，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</si>
  <si>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北京順義縣木林鄉安辛庄</t>
    </r>
  </si>
  <si>
    <r>
      <rPr>
        <sz val="12"/>
        <color theme="1"/>
        <rFont val="Arial"/>
        <family val="2"/>
      </rPr>
      <t>北京市文物研究所、順義縣文物管理所，〈北京順義安辛庄遼墓發掘報告〉，《文物》，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</si>
  <si>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</si>
  <si>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內蒙古文物工作隊、烏盟文物工作站，〈豪欠營遼墓第二次清理報告〉，收入《契丹女屍─豪欠營遼墓清理與研究》，內蒙古：內蒙古人民出版社，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45-71</t>
    </r>
    <r>
      <rPr>
        <sz val="12"/>
        <color theme="1"/>
        <rFont val="Arial"/>
        <family val="2"/>
      </rPr>
      <t>。
烏盟文物工作站，〈「契丹女屍」墓地附近的文物分布狀況〉，收入《契丹女屍─豪欠營遼墓清理與研究》，內蒙古：內蒙古人民出版社，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1-6</t>
    </r>
    <r>
      <rPr>
        <sz val="12"/>
        <color theme="1"/>
        <rFont val="Arial"/>
        <family val="2"/>
      </rPr>
      <t>。
烏盟文物工作站，〈豪欠營遼墓第一次清理報告〉，收入《契丹女屍─豪欠營遼墓清理與研究》，內蒙古：內蒙古人民出版社，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</si>
  <si>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</si>
  <si>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</si>
  <si>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</si>
  <si>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</si>
  <si>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</si>
  <si>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</si>
  <si>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</si>
  <si>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內蒙古自治區烏蘭察布盟察哈爾右翼前旗固爾班豪欠營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</si>
  <si>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遼寧省凌源市朝陽村下朝陽溝</t>
    </r>
  </si>
  <si>
    <r>
      <rPr>
        <sz val="12"/>
        <color theme="1"/>
        <rFont val="Arial"/>
        <family val="2"/>
      </rPr>
      <t>陳利、李廣奇，〈凌源市下朝陽溝遼墓清理簡報〉，收入《遼金歷史與考古》，第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3-7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</si>
  <si>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吉林省四平市梨樹縣劉家館鎮東五家子村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</si>
  <si>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不詳</t>
    </r>
  </si>
  <si>
    <r>
      <rPr>
        <sz val="12"/>
        <color theme="1"/>
        <rFont val="Arial"/>
        <family val="2"/>
      </rPr>
      <t>吉林省文物考古研究所、梨樹縣文物管理所，〈吉林省梨樹縣東五家子村發現兩座遼墓〉，收入《邊疆考古研究》，第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45-52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</si>
  <si>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吉林省四平市梨樹縣劉家館鎮東五家子村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</si>
  <si>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吉林省雙遼市茂林鎮孟益村東孟益屯</t>
    </r>
    <r>
      <rPr>
        <sz val="12"/>
        <color theme="1"/>
        <rFont val="Calibri"/>
        <family val="2"/>
      </rPr>
      <t>16SDM1</t>
    </r>
  </si>
  <si>
    <r>
      <rPr>
        <sz val="12"/>
        <color theme="1"/>
        <rFont val="Arial"/>
        <family val="2"/>
      </rPr>
      <t>吉林大學邊疆考古研究中心、吉林省文物考古研究所究所、雙遼市文物管理所、白城市博物館，〈吉林雙遼東孟益遼墓發掘簡報〉，《考古與文物》，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</si>
  <si>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</si>
  <si>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劉知新</t>
    </r>
  </si>
  <si>
    <r>
      <rPr>
        <sz val="12"/>
        <color theme="1"/>
        <rFont val="Arial"/>
        <family val="2"/>
      </rPr>
      <t>朝陽市龍城區博物館，〈遼寧朝陽市水泉三座遼代紀年墓〉，《北方文物》，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</si>
  <si>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</si>
  <si>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劉知微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</si>
  <si>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</si>
  <si>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劉知古</t>
    </r>
  </si>
  <si>
    <r>
      <rPr>
        <sz val="12"/>
        <color theme="1"/>
        <rFont val="Arial"/>
        <family val="2"/>
      </rPr>
      <t>內蒙古赤峰市敖漢旗新惠鎮韓家窩舖村</t>
    </r>
    <r>
      <rPr>
        <sz val="12"/>
        <color theme="1"/>
        <rFont val="Calibri"/>
        <family val="2"/>
      </rPr>
      <t>AXH</t>
    </r>
    <r>
      <rPr>
        <sz val="12"/>
        <color theme="1"/>
        <rFont val="Arial"/>
        <family val="2"/>
      </rPr>
      <t>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</si>
  <si>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內蒙古史前文化博物館，〈赤峰市敖漢旗韓家窩鋪遼代壁畫墓發掘簡報〉，《草原文物》，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</si>
  <si>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內蒙古赤峰市敖漢旗新惠鎮韓家窩舖村</t>
    </r>
    <r>
      <rPr>
        <sz val="12"/>
        <color theme="1"/>
        <rFont val="Calibri"/>
        <family val="2"/>
      </rPr>
      <t>AXH</t>
    </r>
    <r>
      <rPr>
        <sz val="12"/>
        <color theme="1"/>
        <rFont val="Arial"/>
        <family val="2"/>
      </rPr>
      <t>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</si>
  <si>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內蒙古赤峰市敖漢旗新惠鎮韓家窩舖村</t>
    </r>
    <r>
      <rPr>
        <sz val="12"/>
        <color theme="1"/>
        <rFont val="Calibri"/>
        <family val="2"/>
      </rPr>
      <t>AXH</t>
    </r>
    <r>
      <rPr>
        <sz val="12"/>
        <color theme="1"/>
        <rFont val="Arial"/>
        <family val="2"/>
      </rPr>
      <t>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</si>
  <si>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遼寧省喀左縣甘招公社羊草溝門大隊溝裡小隊</t>
    </r>
  </si>
  <si>
    <r>
      <rPr>
        <sz val="12"/>
        <color theme="1"/>
        <rFont val="Arial"/>
        <family val="2"/>
      </rPr>
      <t>王裕</t>
    </r>
  </si>
  <si>
    <r>
      <t>?-980(5</t>
    </r>
    <r>
      <rPr>
        <sz val="12"/>
        <color theme="1"/>
        <rFont val="Arial"/>
        <family val="2"/>
      </rPr>
      <t>□，據《全遼文》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</si>
  <si>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向南，〈遼王氏二方墓誌考〉，《考古與文物》，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</si>
  <si>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王瓚</t>
    </r>
  </si>
  <si>
    <r>
      <t>?-984(</t>
    </r>
    <r>
      <rPr>
        <sz val="12"/>
        <color theme="1"/>
        <rFont val="Arial"/>
        <family val="2"/>
      </rPr>
      <t>不超過</t>
    </r>
    <r>
      <rPr>
        <sz val="12"/>
        <color theme="1"/>
        <rFont val="Calibri"/>
        <family val="2"/>
      </rPr>
      <t>38</t>
    </r>
    <r>
      <rPr>
        <sz val="12"/>
        <color theme="1"/>
        <rFont val="Arial"/>
        <family val="2"/>
      </rPr>
      <t>歲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</si>
  <si>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遼寧省朝陽市朝陽縣烏蘭河碩蒙古族鄉黃道營子村</t>
    </r>
  </si>
  <si>
    <r>
      <rPr>
        <sz val="12"/>
        <color theme="1"/>
        <rFont val="Arial"/>
        <family val="2"/>
      </rPr>
      <t>李氏</t>
    </r>
  </si>
  <si>
    <r>
      <rPr>
        <sz val="12"/>
        <color theme="1"/>
        <rFont val="Arial"/>
        <family val="2"/>
      </rPr>
      <t>杜曉紅、李宇峰，〈遼寧朝陽縣發現遼代後晉李太后、安太妃墓志〉，收入《邊疆考古研究》，第</t>
    </r>
    <r>
      <rPr>
        <sz val="12"/>
        <color theme="1"/>
        <rFont val="Calibri"/>
        <family val="2"/>
      </rPr>
      <t>16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61-68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</si>
  <si>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安氏</t>
    </r>
  </si>
  <si>
    <r>
      <rPr>
        <sz val="12"/>
        <color theme="1"/>
        <rFont val="Arial"/>
        <family val="2"/>
      </rPr>
      <t>遼寧省錦州市北鎮市富屯村洪家街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</si>
  <si>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韓德讓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耶律隆運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N/A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N/A</t>
    </r>
  </si>
  <si>
    <r>
      <t>941-1011.4.17(71)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</t>
    </r>
  </si>
  <si>
    <r>
      <rPr>
        <sz val="12"/>
        <color theme="1"/>
        <rFont val="Arial"/>
        <family val="2"/>
      </rPr>
      <t>萬雄飛、司偉偉，〈遼代韓德讓墓誌考釋〉，《考古》，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111-120</t>
    </r>
    <r>
      <rPr>
        <sz val="12"/>
        <color theme="1"/>
        <rFont val="Arial"/>
        <family val="2"/>
      </rPr>
      <t>。
遼寧省文物考古研究院、錦州市博物館、北鎮市文物處，〈遼寧北鎮市遼代韓德讓墓的發掘〉，《考古》，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58-76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</si>
  <si>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遼寧省朝陽市朝陽縣西營子鄉</t>
    </r>
  </si>
  <si>
    <r>
      <rPr>
        <sz val="12"/>
        <color theme="1"/>
        <rFont val="Arial"/>
        <family val="2"/>
      </rPr>
      <t>王仲興</t>
    </r>
  </si>
  <si>
    <r>
      <rPr>
        <sz val="12"/>
        <color theme="1"/>
        <rFont val="Arial"/>
        <family val="2"/>
      </rPr>
      <t>常志浩、王玉婷，〈遼王仲興墓志補考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兼論墓志傳者楊丘文事跡〉，《北方文物》，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92-97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</si>
  <si>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內蒙古自治區赤峰市寧城縣福峰山</t>
    </r>
  </si>
  <si>
    <r>
      <rPr>
        <sz val="12"/>
        <color theme="1"/>
        <rFont val="Arial"/>
        <family val="2"/>
      </rPr>
      <t>蕭寧、耶律氏</t>
    </r>
  </si>
  <si>
    <r>
      <t>1025-1072(48)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</si>
  <si>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Arial"/>
        <family val="2"/>
      </rPr>
      <t>赤峰市博物館、寧城縣文物局，〈赤峰寧城縣福峰山遼代墓葬〉，《草原文物》，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</si>
  <si>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遼寧省朝陽市朝陽縣東大屯鄉孤山子村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</si>
  <si>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朝陽市文物考古研究所、朝陽博物館、朝陽縣文物管理所，〈遼寧朝陽東大屯孤山子遼墓清理簡報〉，《文物》，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</si>
  <si>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M56</t>
    </r>
  </si>
  <si>
    <r>
      <rPr>
        <sz val="12"/>
        <color theme="1"/>
        <rFont val="Arial"/>
        <family val="2"/>
      </rPr>
      <t>呂</t>
    </r>
    <r>
      <rPr>
        <sz val="12"/>
        <color theme="1"/>
        <rFont val="Calibri"/>
        <family val="2"/>
      </rPr>
      <t>☐☐</t>
    </r>
  </si>
  <si>
    <r>
      <rPr>
        <sz val="12"/>
        <color theme="1"/>
        <rFont val="Arial"/>
        <family val="2"/>
      </rPr>
      <t>北京市文物研究所，《魯谷金代呂氏家族墓葬發掘報告》，北京：科學出版社，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</si>
  <si>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內蒙古自治區赤峰市巴林左旗帳房山</t>
    </r>
  </si>
  <si>
    <r>
      <rPr>
        <sz val="12"/>
        <color theme="1"/>
        <rFont val="Arial"/>
        <family val="2"/>
      </rPr>
      <t>巴林左旗文化旅遊休育局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文物局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，〈赤峰市巴林左旗帳房山遼代壁畫墓清理簡報〉，《草原文物》，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</si>
  <si>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遼寧省北鎮市富屯街道新立村小河北村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</si>
  <si>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耶律弘義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烏獨剌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</si>
  <si>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遼寧省文物考古研究院、錦州市博物館、北鎮市文物處，〈遼寧北鎮遼代耶律弘義墓發掘簡報〉，《文物》，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50-62</t>
    </r>
    <r>
      <rPr>
        <sz val="12"/>
        <color theme="1"/>
        <rFont val="Arial"/>
        <family val="2"/>
      </rPr>
      <t>。
司偉偉，〈遼耶律弘義墓志考釋〉，《文物》，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90-96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</si>
  <si>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河北省蔚縣三關村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</si>
  <si>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河北省文物考古研究院、張家口市文物考古研究所、蔚縣文物事業管理所，〈河北蔚縣三關遼代家族墓地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</si>
  <si>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遼寧省朝陽市商家溝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</si>
  <si>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朝陽市龍城區文物管理所、朝陽縣文物管理所，〈遼寧朝陽市商家溝遼代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號墓發掘簡報〉，《北方文物》，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</si>
  <si>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遼寧省法庫縣葉茂台北山Ｍ</t>
    </r>
    <r>
      <rPr>
        <sz val="12"/>
        <color theme="1"/>
        <rFont val="Calibri"/>
        <family val="2"/>
      </rPr>
      <t>2</t>
    </r>
  </si>
  <si>
    <r>
      <rPr>
        <sz val="12"/>
        <color theme="1"/>
        <rFont val="Arial"/>
        <family val="2"/>
      </rPr>
      <t>瀋陽市文物考古研究所、遼寧大學歷史學院，〈遼寧法庫縣叶茂台北山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號遼墓發掘報告〉，《北方文物》，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</si>
  <si>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遼寧省錦州市北鎮市富屯村洪家街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</si>
  <si>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耶律弘仁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耶魯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</si>
  <si>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司偉偉，〈遼代耶律弘仁墓志考釋〉，《北方文物》，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</si>
  <si>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遼寧省北鎮市新立村櫻桃溝新立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</si>
  <si>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遼寧省文物考古研究院、錦州市博物館、北鎮市文物處，〈遼寧省北鎮市區醫巫閭山遼代帝陵遺址群重要發現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新立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〉，收入《邊疆考古研究》，第</t>
    </r>
    <r>
      <rPr>
        <sz val="12"/>
        <color theme="1"/>
        <rFont val="Calibri"/>
        <family val="2"/>
      </rPr>
      <t>27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59-65</t>
    </r>
    <r>
      <rPr>
        <sz val="12"/>
        <color theme="1"/>
        <rFont val="Arial"/>
        <family val="2"/>
      </rPr>
      <t>。
遼寧省文物考古研究所，〈遼寧北鎮市遼代帝陵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～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年考古調查與試掘〉，《考古》，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34-54</t>
    </r>
    <r>
      <rPr>
        <sz val="12"/>
        <color theme="1"/>
        <rFont val="Arial"/>
        <family val="2"/>
      </rPr>
      <t>。
遼寧省文物考古研究院、錦州市文物考古研究所、北鎮市文物處，〈遼寧北鎮市新立遺址一號基址</t>
    </r>
    <r>
      <rPr>
        <sz val="12"/>
        <color theme="1"/>
        <rFont val="Calibri"/>
        <family val="2"/>
      </rPr>
      <t>2015~2018</t>
    </r>
    <r>
      <rPr>
        <sz val="12"/>
        <color theme="1"/>
        <rFont val="Arial"/>
        <family val="2"/>
      </rPr>
      <t>年發掘簡報〉，《考古》，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</si>
  <si>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遼寧省建平縣太平莊鄉張家營子村</t>
    </r>
  </si>
  <si>
    <r>
      <rPr>
        <sz val="12"/>
        <color theme="1"/>
        <rFont val="Arial"/>
        <family val="2"/>
      </rPr>
      <t>鄭恪</t>
    </r>
  </si>
  <si>
    <r>
      <rPr>
        <sz val="12"/>
        <color theme="1"/>
        <rFont val="Arial"/>
        <family val="2"/>
      </rPr>
      <t>谷麗芬，〈遼《鄭恪墓誌》考釋〉，《遼金歷史與考古》，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330-334</t>
    </r>
    <r>
      <rPr>
        <sz val="12"/>
        <color theme="1"/>
        <rFont val="Arial"/>
        <family val="2"/>
      </rPr>
      <t>。
向南，〈鄭恪墓誌〉，收入《遼代石刻文編》，石家莊：河北教育出版社，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428-429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</si>
  <si>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遼寧省義縣大榆樹堡鄉四道岔子村</t>
    </r>
  </si>
  <si>
    <r>
      <rPr>
        <sz val="12"/>
        <color theme="1"/>
        <rFont val="Arial"/>
        <family val="2"/>
      </rPr>
      <t>梁援、張氏</t>
    </r>
  </si>
  <si>
    <r>
      <t>1034-1101(68)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1041-1107(67)</t>
    </r>
  </si>
  <si>
    <r>
      <rPr>
        <sz val="12"/>
        <color theme="1"/>
        <rFont val="Arial"/>
        <family val="2"/>
      </rPr>
      <t>薛景平、馮永謙，〈遼代梁援墓誌考〉，《北方文物》，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</si>
  <si>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北京市石景山區魯谷</t>
    </r>
  </si>
  <si>
    <r>
      <rPr>
        <sz val="12"/>
        <color theme="1"/>
        <rFont val="Arial"/>
        <family val="2"/>
      </rPr>
      <t>呂士安</t>
    </r>
  </si>
  <si>
    <r>
      <rPr>
        <sz val="12"/>
        <color theme="1"/>
        <rFont val="Arial"/>
        <family val="2"/>
      </rPr>
      <t>遼寧省遼陽市苗圃墓地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</si>
  <si>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遼寧省文物考古研究院、遼寧省博物館，〈遼寧遼陽苗圃墓地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年度遼代墓葬發掘簡報〉，《文博》，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</si>
  <si>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遼寧省法庫縣葉茂台鎮北山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</si>
  <si>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遼寧大學考古文博學院、瀋陽市文物考古研究所、法庫縣文物管理所，〈遼寧法庫葉茂台北山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號遼墓發掘簡報〉，《文物》，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</si>
  <si>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</si>
  <si>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內蒙古自治區文物考古研究院、克什克騰旗博物館，〈內蒙古赤峰市克什克騰旗三地組遼代墓群發掘簡報〉，《草原文物》，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</si>
  <si>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</si>
  <si>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</si>
  <si>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</si>
  <si>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M5-M8</t>
    </r>
  </si>
  <si>
    <r>
      <rPr>
        <sz val="12"/>
        <color theme="1"/>
        <rFont val="Arial"/>
        <family val="2"/>
      </rPr>
      <t>內蒙古赤峰市克什克騰旗三地組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</si>
  <si>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遼寧省建平縣青松嶺鄉豐山村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</si>
  <si>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耶律霞茲</t>
    </r>
  </si>
  <si>
    <r>
      <rPr>
        <sz val="12"/>
        <color theme="1"/>
        <rFont val="Arial"/>
        <family val="2"/>
      </rPr>
      <t>韓寶興、李宇峰，〈遼寧建平縣豐山村遼耶律霞茲墓地發掘簡報〉，收入《遼金歷史與考古》，第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41-48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</si>
  <si>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遼寧省建平縣青松嶺鄉豐山村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</si>
  <si>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遼寧省建平縣青松嶺鄉豐山村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</si>
  <si>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遼寧省建平縣青松嶺鄉豐山村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</si>
  <si>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北京市通州區翟各莊村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</si>
  <si>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北京市考古研究院，〈北京通州翟各庄遼墓考古發掘簡報〉，《文物春秋》，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68-75+95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</si>
  <si>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北京市通州區翟各莊村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</si>
  <si>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遼寧省瀋陽市法庫縣龍山街道秋皮溝村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</si>
  <si>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劉洋、付永平，〈瀋陽法庫秋皮溝遼墓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年考古發掘報告〉，收入《瀋陽考古文集》，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72-83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</si>
  <si>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河北省灤平縣銀窩溝大隊</t>
    </r>
  </si>
  <si>
    <r>
      <rPr>
        <sz val="12"/>
        <color theme="1"/>
        <rFont val="Arial"/>
        <family val="2"/>
      </rPr>
      <t>趙志厚、王月華，〈河北灤平縣發現遼代石椁墓〉，收入《文物資料叢刊》，第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198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</si>
  <si>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</si>
  <si>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朝陽市龍城區博物館，〈遼寧朝陽市水泉遼代</t>
    </r>
    <r>
      <rPr>
        <sz val="12"/>
        <color theme="1"/>
        <rFont val="Calibri"/>
        <family val="2"/>
      </rPr>
      <t>M5-M7</t>
    </r>
    <r>
      <rPr>
        <sz val="12"/>
        <color theme="1"/>
        <rFont val="Arial"/>
        <family val="2"/>
      </rPr>
      <t>發掘簡報〉，收入《遼金歷史與考古》，第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</si>
  <si>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</si>
  <si>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遼寧省朝陽市龍城區七道泉子鎮水泉村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</si>
  <si>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內蒙古自治區赤峰市巴林右旗浩樂包吉山</t>
    </r>
  </si>
  <si>
    <r>
      <rPr>
        <sz val="12"/>
        <color theme="1"/>
        <rFont val="Arial"/>
        <family val="2"/>
      </rPr>
      <t>內蒙古自治區文物考古研究所、巴林右旗博物館，〈巴林右旗浩樂包吉山石砌遼墓清理簡報〉，收入《內蒙古文物考古文集》，第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489-494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</si>
  <si>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內蒙古自治區赤峰市巴林左旗白音敖包鄉</t>
    </r>
  </si>
  <si>
    <r>
      <rPr>
        <sz val="12"/>
        <color theme="1"/>
        <rFont val="Arial"/>
        <family val="2"/>
      </rPr>
      <t>張興國、孟令婧，〈內蒙古巴林左旗白音敖包遼墓清理簡報〉，收入《遼金歷史與考古》，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期，遼寧：遼寧教育出版社，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41-42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</si>
  <si>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</si>
  <si>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河北省文物考古研究院、涿州市文物保管所，〈河北涿州西管頭唐墓和遼墓發掘簡報〉，《文物春秋》，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</si>
  <si>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</si>
  <si>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</si>
  <si>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</si>
  <si>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</si>
  <si>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河北省涿州市林家屯鎮西管頭村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</si>
  <si>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遼寧省北票市南八家鄉紅村</t>
    </r>
  </si>
  <si>
    <r>
      <rPr>
        <sz val="12"/>
        <color theme="1"/>
        <rFont val="Arial"/>
        <family val="2"/>
      </rPr>
      <t>晁姑阿偎</t>
    </r>
  </si>
  <si>
    <r>
      <rPr>
        <sz val="12"/>
        <color theme="1"/>
        <rFont val="Arial"/>
        <family val="2"/>
      </rPr>
      <t>朝陽市文物考古研究所、北票市博物館，〈遼寧北票市南八家鄉紅村北山遼代壁畫墓〉，收入《考古學集刊》，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期，北京：社會科學文獻出版社，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</si>
  <si>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遼寧省朝陽市龍城區七道泉子鎮水泉村</t>
    </r>
  </si>
  <si>
    <r>
      <rPr>
        <sz val="12"/>
        <color theme="1"/>
        <rFont val="Arial"/>
        <family val="2"/>
      </rPr>
      <t>趙海杰、陳金梅，〈朝陽龍城區出土的遼代石棺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兼談遼代朝陽地區佛教的發展〉，收入《遼金歷史與考古》，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</si>
  <si>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北京市大興區康莊遼墓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</si>
  <si>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北京市考古研究院，〈北京大興區康莊遼墓發掘簡報〉，《北方文物》，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</si>
  <si>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遼寧省朝陽縣波羅赤鎮蕭三家村五尺營子屯吳八尺溝</t>
    </r>
  </si>
  <si>
    <r>
      <rPr>
        <sz val="12"/>
        <color theme="1"/>
        <rFont val="Arial"/>
        <family val="2"/>
      </rPr>
      <t>高嵩</t>
    </r>
  </si>
  <si>
    <r>
      <rPr>
        <sz val="12"/>
        <color theme="1"/>
        <rFont val="Arial"/>
        <family val="2"/>
      </rPr>
      <t>劉豔，〈遼代高嵩墓出土文物考述〉，收入《遼金歷史與考古》，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165-170</t>
    </r>
    <r>
      <rPr>
        <sz val="12"/>
        <color theme="1"/>
        <rFont val="Arial"/>
        <family val="2"/>
      </rPr>
      <t>。
杜曉紅、李宇峰，〈遼寧朝陽縣發現遼代高嵩高元父子墓誌〉，《遼寧省博物館館刊》，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85-96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</si>
  <si>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遼寧省北票市下府鄉十二台溝村窩鳳溝屯</t>
    </r>
  </si>
  <si>
    <r>
      <rPr>
        <sz val="12"/>
        <color theme="1"/>
        <rFont val="Arial"/>
        <family val="2"/>
      </rPr>
      <t>李紹俞</t>
    </r>
  </si>
  <si>
    <r>
      <rPr>
        <sz val="12"/>
        <color theme="1"/>
        <rFont val="Arial"/>
        <family val="2"/>
      </rPr>
      <t>姜洪軍，〈遼寧北票市發現遼代李紹俞墓誌〉，收入《遼金歷史與考古》，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期，遼寧：遼寧教育出版社，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275-279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</si>
  <si>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內蒙古自治區赤峰市巴林右旗巴彥塔拉遺址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</si>
  <si>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赤峰學院歷史文化學院、內蒙古自治區文物考古研究所，〈內蒙古巴彥塔拉遼代墓葬發掘簡報〉，收入《邊疆考古研究》，</t>
    </r>
    <r>
      <rPr>
        <sz val="12"/>
        <color theme="1"/>
        <rFont val="Calibri"/>
        <family val="2"/>
      </rPr>
      <t>31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64-80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</si>
  <si>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內蒙古自治區赤峰市巴林右旗巴彥塔拉遺址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</si>
  <si>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內蒙古自治區赤峰市巴林右旗巴彥塔拉遺址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</si>
  <si>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內蒙古自治區赤峰市巴林右旗巴彥塔拉遺址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M8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</si>
  <si>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遼寧省朝陽縣西五家子鄉吐須溝村</t>
    </r>
  </si>
  <si>
    <r>
      <rPr>
        <sz val="12"/>
        <color theme="1"/>
        <rFont val="Arial"/>
        <family val="2"/>
      </rPr>
      <t>宋艷偉，〈朝陽縣吐須溝村遼墓出土文物考述〉，收入《遼金歷史與考古》，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159-164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</si>
  <si>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遼寧省北票市西官營子鎮饅頭溝村</t>
    </r>
  </si>
  <si>
    <r>
      <rPr>
        <sz val="12"/>
        <color theme="1"/>
        <rFont val="Arial"/>
        <family val="2"/>
      </rPr>
      <t>陳金梅，〈遼寧北票饅頭溝遼墓清理簡報〉，收入《遼金歷史與考古》，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3-6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</si>
  <si>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高元</t>
    </r>
  </si>
  <si>
    <r>
      <rPr>
        <sz val="12"/>
        <color theme="1"/>
        <rFont val="Arial"/>
        <family val="2"/>
      </rPr>
      <t>杜曉紅、李宇峰，〈遼寧朝陽縣發現遼代高嵩高元父子墓誌〉，《遼寧省博物館館刊》，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85-96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</si>
  <si>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遼寧省朝陽縣松嶺門蒙古族鄉四家營子村</t>
    </r>
  </si>
  <si>
    <r>
      <rPr>
        <sz val="12"/>
        <color theme="1"/>
        <rFont val="Arial"/>
        <family val="2"/>
      </rPr>
      <t>石延祚</t>
    </r>
  </si>
  <si>
    <r>
      <t>887-937</t>
    </r>
    <r>
      <rPr>
        <sz val="12"/>
        <color theme="1"/>
        <rFont val="Arial"/>
        <family val="2"/>
      </rPr>
      <t>或</t>
    </r>
    <r>
      <rPr>
        <sz val="12"/>
        <color theme="1"/>
        <rFont val="Calibri"/>
        <family val="2"/>
      </rPr>
      <t>888-938(</t>
    </r>
    <r>
      <rPr>
        <sz val="12"/>
        <color theme="1"/>
        <rFont val="Arial"/>
        <family val="2"/>
      </rPr>
      <t>天顯□年三月二日，</t>
    </r>
    <r>
      <rPr>
        <sz val="12"/>
        <color theme="1"/>
        <rFont val="Calibri"/>
        <family val="2"/>
      </rPr>
      <t>51</t>
    </r>
    <r>
      <rPr>
        <sz val="12"/>
        <color theme="1"/>
        <rFont val="Arial"/>
        <family val="2"/>
      </rPr>
      <t>歲卒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</si>
  <si>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劉豔、齊偉，〈遼代石延祚墓誌銘考釋〉，《中國國家博物館館刊》，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103-113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</si>
  <si>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內蒙古自治區赤峰市巴林左旗林東鎮北山</t>
    </r>
  </si>
  <si>
    <r>
      <rPr>
        <sz val="12"/>
        <color theme="1"/>
        <rFont val="Arial"/>
        <family val="2"/>
      </rPr>
      <t>李進、阿王</t>
    </r>
  </si>
  <si>
    <r>
      <rPr>
        <sz val="12"/>
        <color theme="1"/>
        <rFont val="Arial"/>
        <family val="2"/>
      </rPr>
      <t>李學良，〈巴林左旗發現兩處遼代墓幢〉，收入《遼金歷史與考古》，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323-325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</si>
  <si>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遼寧省朝陽市朝陽縣黃道營子村</t>
    </r>
  </si>
  <si>
    <r>
      <rPr>
        <sz val="12"/>
        <color theme="1"/>
        <rFont val="Arial"/>
        <family val="2"/>
      </rPr>
      <t>石延煦、趙氏</t>
    </r>
  </si>
  <si>
    <r>
      <t>928-987(60</t>
    </r>
    <r>
      <rPr>
        <sz val="12"/>
        <color theme="1"/>
        <rFont val="Arial"/>
        <family val="2"/>
      </rPr>
      <t>，石延煦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</si>
  <si>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張桂霞、李宇峰，〈遼代《石延煦墓志銘》考釋〉，收入《遼金歷史與考古》，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329-335</t>
    </r>
    <r>
      <rPr>
        <sz val="12"/>
        <color theme="1"/>
        <rFont val="Arial"/>
        <family val="2"/>
      </rPr>
      <t>。
都興智、田立坤，〈後晉石重貴石延煦墓誌銘考〉，《文物》，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</si>
  <si>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I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2006DBYIM1</t>
    </r>
  </si>
  <si>
    <r>
      <rPr>
        <sz val="12"/>
        <color theme="1"/>
        <rFont val="Arial"/>
        <family val="2"/>
      </rPr>
      <t>付永平、瀋彤林、張樹范、趙曉剛、姜萬里，《瀋陽八王寺地區考古發掘報告》，瀋陽市：遼海出版社，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</si>
  <si>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2005DBYIM11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</si>
  <si>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2005DBYIM13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</si>
  <si>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2005DBYIIM1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</si>
  <si>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2005DBYIIM2</t>
    </r>
  </si>
  <si>
    <r>
      <rPr>
        <sz val="12"/>
        <color theme="1"/>
        <rFont val="Arial"/>
        <family val="2"/>
      </rPr>
      <t>遼寧省錦州市黑山縣前紅村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</si>
  <si>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吳鵬，〈錦州市黑山遼墓群清理簡報〉，《遼寧省博物館館刊》，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179-183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</si>
  <si>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遼寧省錦州市黑山縣前紅村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</si>
  <si>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遼寧省錦州市黑山縣前紅村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</si>
  <si>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2005DBYIIM3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</si>
  <si>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2005DBYIIM4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</si>
  <si>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2005DBYIIIM47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</si>
  <si>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2005DBYIIIM48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</si>
  <si>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2005DBFM1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</si>
  <si>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2005DBFM2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</si>
  <si>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2005DBFM3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</si>
  <si>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2005DBFM4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</si>
  <si>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2006DBFM5</t>
    </r>
  </si>
  <si>
    <r>
      <rPr>
        <sz val="12"/>
        <color theme="1"/>
        <rFont val="Arial"/>
        <family val="2"/>
      </rPr>
      <t>遼寧省瀋陽市大東區「楓合萬嘉」</t>
    </r>
    <r>
      <rPr>
        <sz val="12"/>
        <color theme="1"/>
        <rFont val="Calibri"/>
        <family val="2"/>
      </rPr>
      <t>2006DBFM6</t>
    </r>
  </si>
  <si>
    <r>
      <rPr>
        <sz val="12"/>
        <color theme="1"/>
        <rFont val="Arial"/>
        <family val="2"/>
      </rPr>
      <t>遼寧省朝陽市朝陽縣朝陽溝</t>
    </r>
  </si>
  <si>
    <r>
      <rPr>
        <sz val="12"/>
        <color theme="1"/>
        <rFont val="Arial"/>
        <family val="2"/>
      </rPr>
      <t>韓瑜、蕭氏</t>
    </r>
  </si>
  <si>
    <r>
      <t>946-987(42</t>
    </r>
    <r>
      <rPr>
        <sz val="12"/>
        <color theme="1"/>
        <rFont val="Arial"/>
        <family val="2"/>
      </rPr>
      <t>，韓瑜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蕭氏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</si>
  <si>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杜曉敏，〈遼《韓瑜墓誌》考釋〉，《遼寧省博物館館刊》，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94-101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</si>
  <si>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內蒙古自治區巴林左旗白音勿拉蘇木白音罕山</t>
    </r>
  </si>
  <si>
    <r>
      <rPr>
        <sz val="12"/>
        <color theme="1"/>
        <rFont val="Arial"/>
        <family val="2"/>
      </rPr>
      <t>耶律度剌</t>
    </r>
  </si>
  <si>
    <r>
      <rPr>
        <sz val="12"/>
        <color theme="1"/>
        <rFont val="Arial"/>
        <family val="2"/>
      </rPr>
      <t>張興國，〈巴林左旗遼韓匡嗣家族墓地發現耶律度剌墓誌〉，收入《遼金歷史與考古》，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293-299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</si>
  <si>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遼寧省阜新市清河門區雙山</t>
    </r>
  </si>
  <si>
    <r>
      <rPr>
        <sz val="12"/>
        <color theme="1"/>
        <rFont val="Arial"/>
        <family val="2"/>
      </rPr>
      <t>張正嵩</t>
    </r>
  </si>
  <si>
    <r>
      <rPr>
        <sz val="12"/>
        <color theme="1"/>
        <rFont val="Arial"/>
        <family val="2"/>
      </rPr>
      <t>李宇峰，〈遼《張正嵩張思忠墓誌銘》考釋〉，《遼寧省博物館館刊》，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90-95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</si>
  <si>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張思忠</t>
    </r>
  </si>
  <si>
    <r>
      <rPr>
        <sz val="12"/>
        <color theme="1"/>
        <rFont val="Arial"/>
        <family val="2"/>
      </rPr>
      <t>遼寧省朝陽縣柳木匠溝村</t>
    </r>
  </si>
  <si>
    <r>
      <rPr>
        <sz val="12"/>
        <color theme="1"/>
        <rFont val="Arial"/>
        <family val="2"/>
      </rPr>
      <t>李慶發、李宇峰，〈遼寧朝陽縣柳木匠溝村遼墓〉，《博物館研究》，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</si>
  <si>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內蒙古自治區昭烏達盟喀喇沁旗西橋公社鴿子洞溝</t>
    </r>
  </si>
  <si>
    <r>
      <rPr>
        <sz val="12"/>
        <color theme="1"/>
        <rFont val="Arial"/>
        <family val="2"/>
      </rPr>
      <t>耶律琮</t>
    </r>
  </si>
  <si>
    <r>
      <rPr>
        <sz val="12"/>
        <color theme="1"/>
        <rFont val="Arial"/>
        <family val="2"/>
      </rPr>
      <t>李逸友，〈遼耶律琮墓石刻及神道碑銘〉，《東北考古與歷史》，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174-183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</si>
  <si>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遼寧省朝陽市北票市韓杖子村二號遼墓</t>
    </r>
  </si>
  <si>
    <r>
      <rPr>
        <sz val="12"/>
        <color theme="1"/>
        <rFont val="Arial"/>
        <family val="2"/>
      </rPr>
      <t>白梅、王永生，〈北票市韓杖子村二號遼墓調查記略〉，收入《遼金歷史與考古》，</t>
    </r>
    <r>
      <rPr>
        <sz val="12"/>
        <color theme="1"/>
        <rFont val="Calibri"/>
        <family val="2"/>
      </rPr>
      <t>13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71-82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</si>
  <si>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遼寧省康平縣張家窯林場長白山墓群</t>
    </r>
    <r>
      <rPr>
        <sz val="12"/>
        <color theme="1"/>
        <rFont val="Calibri"/>
        <family val="2"/>
      </rPr>
      <t>I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</si>
  <si>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四川大學考古文博學院、瀋陽市文物考古研究所，〈遼寧康平張家窯林場長白山</t>
    </r>
    <r>
      <rPr>
        <sz val="12"/>
        <color theme="1"/>
        <rFont val="Calibri"/>
        <family val="2"/>
      </rPr>
      <t>I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號遼墓發掘簡報〉，《文物》，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48-56</t>
    </r>
    <r>
      <rPr>
        <sz val="12"/>
        <color theme="1"/>
        <rFont val="Arial"/>
        <family val="2"/>
      </rPr>
      <t>。
趙曉剛、鄭玉金，〈康平張家窯林場遼墓群的發現與初步研究〉，收入《瀋陽考古文集》，第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201-208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</si>
  <si>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遼寧省瀋陽市康平縣沙金台鄉張家窯林場窮棒子山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</si>
  <si>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趙曉剛、鄭玉金，〈康平張家窯林場遼墓群的發現與初步研究〉，收入《瀋陽考古文集》，第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201-208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</si>
  <si>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遼寧省瀋陽市康平縣沙金台鄉張家窯林場上沙金台村</t>
    </r>
  </si>
  <si>
    <r>
      <rPr>
        <sz val="12"/>
        <color theme="1"/>
        <rFont val="Arial"/>
        <family val="2"/>
      </rPr>
      <t>遼寧省瀋陽市康平縣沙金台鄉張家窯林場馬架子山</t>
    </r>
  </si>
  <si>
    <r>
      <rPr>
        <sz val="12"/>
        <color theme="1"/>
        <rFont val="Arial"/>
        <family val="2"/>
      </rPr>
      <t>遼寧省瀋陽市康平縣沙金台鄉張家窯林場萬寶營子</t>
    </r>
  </si>
  <si>
    <r>
      <rPr>
        <sz val="12"/>
        <color theme="1"/>
        <rFont val="Arial"/>
        <family val="2"/>
      </rPr>
      <t>遼寧省瀋陽市康平縣沙金台鄉張家窯林場長白山區Ⅰ區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</si>
  <si>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遼寧省瀋陽市康平縣沙金台鄉張家窯林場長白山Ⅰ區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</si>
  <si>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遼寧省瀋陽市康平縣沙金台鄉張家窯林場長白山Ⅰ區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</si>
  <si>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遼寧省瀋陽市康平縣沙金台鄉張家窯林場長白山Ⅰ區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</si>
  <si>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遼寧省瀋陽市康平縣沙金台鄉張家窯林場長白山Ⅱ區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</si>
  <si>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遼寧省瀋陽市康平縣沙金台鄉張家窯林場窮棒子山</t>
    </r>
    <r>
      <rPr>
        <sz val="12"/>
        <color theme="1"/>
        <rFont val="Calibri"/>
        <family val="2"/>
      </rPr>
      <t>M3-10</t>
    </r>
  </si>
  <si>
    <r>
      <rPr>
        <sz val="12"/>
        <color theme="1"/>
        <rFont val="Arial"/>
        <family val="2"/>
      </rPr>
      <t>內蒙古呼和浩特市清水河縣窰溝鄉塔爾梁村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</si>
  <si>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內蒙古師範大學科學技術史研究所、內蒙古文物考古研究所，〈內蒙古清水河塔爾梁五代壁畫墓發掘簡報〉，《文物》，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</si>
  <si>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內蒙古呼和浩特市清水河縣窰溝鄉塔爾梁村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</si>
  <si>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呼和浩特市回民區攸攸板鎮東棚子</t>
    </r>
  </si>
  <si>
    <r>
      <rPr>
        <sz val="12"/>
        <color theme="1"/>
        <rFont val="Arial"/>
        <family val="2"/>
      </rPr>
      <t>內蒙古自治區文物考古研究院、呼和浩特市文物保護與考古研究中心、呼和浩特市回民區文物保護中心，〈呼和浩特市回民區東棚子發現一座遼墓〉，《草原文物》，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</si>
  <si>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內蒙古通遼市奈曼旗青龍山鎮</t>
    </r>
  </si>
  <si>
    <r>
      <rPr>
        <sz val="12"/>
        <color theme="1"/>
        <rFont val="Arial"/>
        <family val="2"/>
      </rPr>
      <t>蕭琳</t>
    </r>
  </si>
  <si>
    <r>
      <rPr>
        <sz val="12"/>
        <color theme="1"/>
        <rFont val="Arial"/>
        <family val="2"/>
      </rPr>
      <t>關麗娟，〈蕭琳墓誌銘考釋〉，《內蒙古民族大學學報（社會科學版）》，第</t>
    </r>
    <r>
      <rPr>
        <sz val="12"/>
        <color theme="1"/>
        <rFont val="Calibri"/>
        <family val="2"/>
      </rPr>
      <t>33</t>
    </r>
    <r>
      <rPr>
        <sz val="12"/>
        <color theme="1"/>
        <rFont val="Arial"/>
        <family val="2"/>
      </rPr>
      <t>卷第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期（</t>
    </r>
    <r>
      <rPr>
        <sz val="12"/>
        <color theme="1"/>
        <rFont val="Calibri"/>
        <family val="2"/>
      </rPr>
      <t>2007.8</t>
    </r>
    <r>
      <rPr>
        <sz val="12"/>
        <color theme="1"/>
        <rFont val="Arial"/>
        <family val="2"/>
      </rPr>
      <t>），頁</t>
    </r>
    <r>
      <rPr>
        <sz val="12"/>
        <color theme="1"/>
        <rFont val="Calibri"/>
        <family val="2"/>
      </rPr>
      <t>38-40</t>
    </r>
    <r>
      <rPr>
        <sz val="12"/>
        <color theme="1"/>
        <rFont val="Arial"/>
        <family val="2"/>
      </rPr>
      <t>。
鄭福貴，〈蕭琳墓及其墓誌銘詳考〉，《遼金歷史與考古》，第</t>
    </r>
    <r>
      <rPr>
        <sz val="12"/>
        <color theme="1"/>
        <rFont val="Calibri"/>
        <family val="2"/>
      </rPr>
      <t>13</t>
    </r>
    <r>
      <rPr>
        <sz val="12"/>
        <color theme="1"/>
        <rFont val="Arial"/>
        <family val="2"/>
      </rPr>
      <t>期（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），頁</t>
    </r>
    <r>
      <rPr>
        <sz val="12"/>
        <color theme="1"/>
        <rFont val="Calibri"/>
        <family val="2"/>
      </rPr>
      <t>384-389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</si>
  <si>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遼寧省朝陽市北票市三寶鄉三家子村</t>
    </r>
  </si>
  <si>
    <r>
      <rPr>
        <sz val="12"/>
        <color theme="1"/>
        <rFont val="Arial"/>
        <family val="2"/>
      </rPr>
      <t>曹氏、劉氏</t>
    </r>
  </si>
  <si>
    <r>
      <t>1025-1067(43)(</t>
    </r>
    <r>
      <rPr>
        <sz val="12"/>
        <color theme="1"/>
        <rFont val="Arial"/>
        <family val="2"/>
      </rPr>
      <t>曹氏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1058-1084(27)(</t>
    </r>
    <r>
      <rPr>
        <sz val="12"/>
        <color theme="1"/>
        <rFont val="Arial"/>
        <family val="2"/>
      </rPr>
      <t>劉氏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</si>
  <si>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姜洪軍、李宇峰，〈遼陳顗妻曹氏劉氏墓誌校勘考釋〉，《遼金歷史與考古》，第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期（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），瀋陽，頁</t>
    </r>
    <r>
      <rPr>
        <sz val="12"/>
        <color theme="1"/>
        <rFont val="Calibri"/>
        <family val="2"/>
      </rPr>
      <t>308-316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</si>
  <si>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北京市房山區閻村鎮大十三里村</t>
    </r>
  </si>
  <si>
    <r>
      <rPr>
        <sz val="12"/>
        <color theme="1"/>
        <rFont val="Arial"/>
        <family val="2"/>
      </rPr>
      <t>孟初</t>
    </r>
  </si>
  <si>
    <r>
      <rPr>
        <sz val="12"/>
        <color theme="1"/>
        <rFont val="Arial"/>
        <family val="2"/>
      </rPr>
      <t>？</t>
    </r>
    <r>
      <rPr>
        <sz val="12"/>
        <color theme="1"/>
        <rFont val="Calibri"/>
        <family val="2"/>
      </rPr>
      <t>-1116</t>
    </r>
    <r>
      <rPr>
        <sz val="12"/>
        <color theme="1"/>
        <rFont val="Arial"/>
        <family val="2"/>
      </rPr>
      <t>或</t>
    </r>
    <r>
      <rPr>
        <sz val="12"/>
        <color theme="1"/>
        <rFont val="Calibri"/>
        <family val="2"/>
      </rPr>
      <t>1117</t>
    </r>
  </si>
  <si>
    <r>
      <rPr>
        <sz val="12"/>
        <color theme="1"/>
        <rFont val="Arial"/>
        <family val="2"/>
      </rPr>
      <t>邢景旺，〈遼孟初墓誌考〉，收入《北京遼金文物研究》，北京：北京燕山出版社，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250-253</t>
    </r>
    <r>
      <rPr>
        <sz val="12"/>
        <color theme="1"/>
        <rFont val="Arial"/>
        <family val="2"/>
      </rPr>
      <t>。
李宇峰，〈遼孟初墓誌考補正〉，收入《遼金歷史與考古》，第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13-18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</si>
  <si>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北京市海淀區復興門外公主墳北</t>
    </r>
  </si>
  <si>
    <r>
      <rPr>
        <sz val="12"/>
        <color theme="1"/>
        <rFont val="Arial"/>
        <family val="2"/>
      </rPr>
      <t>王師儒、韓氏</t>
    </r>
  </si>
  <si>
    <r>
      <t>1040-1101(62)(</t>
    </r>
    <r>
      <rPr>
        <sz val="12"/>
        <color theme="1"/>
        <rFont val="Arial"/>
        <family val="2"/>
      </rPr>
      <t>王師儒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</t>
    </r>
    <r>
      <rPr>
        <sz val="12"/>
        <color theme="1"/>
        <rFont val="Arial"/>
        <family val="2"/>
      </rPr>
      <t>韓氏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</si>
  <si>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李宇峰，〈遼〈王師儒墓誌〉考釋〉，收入《遼金歷史與考古》，第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326-333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</si>
  <si>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遼寧省瀋陽市於洪區北陵鄉下坎子火石場</t>
    </r>
  </si>
  <si>
    <r>
      <rPr>
        <sz val="12"/>
        <color theme="1"/>
        <rFont val="Arial"/>
        <family val="2"/>
      </rPr>
      <t>趙曉剛，〈瀋陽城區遼代墓葬拾遺〉，收入《遼金歷史與考古》，第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</si>
  <si>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遼寧省瀋陽市皇姑區航空工業學院</t>
    </r>
  </si>
  <si>
    <r>
      <rPr>
        <sz val="12"/>
        <color theme="1"/>
        <rFont val="Arial"/>
        <family val="2"/>
      </rPr>
      <t>遼寧省瀋陽市瀋河區惠工廣場</t>
    </r>
  </si>
  <si>
    <r>
      <rPr>
        <sz val="12"/>
        <color theme="1"/>
        <rFont val="Arial"/>
        <family val="2"/>
      </rPr>
      <t>遼寧省瀋陽市東陵區馬官橋</t>
    </r>
  </si>
  <si>
    <r>
      <rPr>
        <sz val="12"/>
        <color theme="1"/>
        <rFont val="Arial"/>
        <family val="2"/>
      </rPr>
      <t>遼寧省瀋陽市瀋河區</t>
    </r>
  </si>
  <si>
    <r>
      <rPr>
        <sz val="12"/>
        <color theme="1"/>
        <rFont val="Arial"/>
        <family val="2"/>
      </rPr>
      <t>？</t>
    </r>
    <r>
      <rPr>
        <sz val="12"/>
        <color theme="1"/>
        <rFont val="Calibri"/>
        <family val="2"/>
      </rPr>
      <t>-1104</t>
    </r>
  </si>
  <si>
    <r>
      <rPr>
        <sz val="12"/>
        <color theme="1"/>
        <rFont val="Arial"/>
        <family val="2"/>
      </rPr>
      <t>胡化</t>
    </r>
  </si>
  <si>
    <r>
      <rPr>
        <sz val="12"/>
        <color theme="1"/>
        <rFont val="Arial"/>
        <family val="2"/>
      </rPr>
      <t>遼寧省瀋陽市和平區回民中學</t>
    </r>
  </si>
  <si>
    <r>
      <rPr>
        <sz val="12"/>
        <color theme="1"/>
        <rFont val="Arial"/>
        <family val="2"/>
      </rPr>
      <t>遼寧省瀋陽市和平區方形廣場</t>
    </r>
  </si>
  <si>
    <r>
      <rPr>
        <sz val="12"/>
        <color theme="1"/>
        <rFont val="Arial"/>
        <family val="2"/>
      </rPr>
      <t>遼寧省瀋陽市和平區南湖</t>
    </r>
  </si>
  <si>
    <r>
      <rPr>
        <sz val="12"/>
        <color theme="1"/>
        <rFont val="Arial"/>
        <family val="2"/>
      </rPr>
      <t>遼寧省瀋陽市瀋河區瀋陽藥學院</t>
    </r>
  </si>
  <si>
    <r>
      <rPr>
        <sz val="12"/>
        <color theme="1"/>
        <rFont val="Arial"/>
        <family val="2"/>
      </rPr>
      <t>遼寧省朝陽市北票市姚花吐鎮林四家子村王墳山</t>
    </r>
  </si>
  <si>
    <r>
      <rPr>
        <sz val="12"/>
        <color theme="1"/>
        <rFont val="Arial"/>
        <family val="2"/>
      </rPr>
      <t>劉府君</t>
    </r>
  </si>
  <si>
    <r>
      <rPr>
        <sz val="12"/>
        <color theme="1"/>
        <rFont val="Arial"/>
        <family val="2"/>
      </rPr>
      <t>杜曉紅，〈遼寧省北票市發現遼劉府君墨書題記墓誌〉，收入《遼金歷史與考古》，第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期。瀋陽：遼寧教育出版社，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305-307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</si>
  <si>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</t>
    </r>
  </si>
  <si>
    <r>
      <rPr>
        <sz val="12"/>
        <color theme="1"/>
        <rFont val="Arial"/>
        <family val="2"/>
      </rPr>
      <t>河北</t>
    </r>
  </si>
  <si>
    <r>
      <rPr>
        <sz val="12"/>
        <color theme="1"/>
        <rFont val="Arial"/>
        <family val="2"/>
      </rPr>
      <t>北京</t>
    </r>
  </si>
  <si>
    <r>
      <rPr>
        <sz val="12"/>
        <color theme="1"/>
        <rFont val="Arial"/>
        <family val="2"/>
      </rPr>
      <t>山西</t>
    </r>
  </si>
  <si>
    <r>
      <rPr>
        <sz val="12"/>
        <color theme="1"/>
        <rFont val="Arial"/>
        <family val="2"/>
      </rPr>
      <t>黑龍江</t>
    </r>
  </si>
  <si>
    <r>
      <rPr>
        <sz val="12"/>
        <color theme="1"/>
        <rFont val="Arial"/>
        <family val="2"/>
      </rPr>
      <t>吉林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</si>
  <si>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</si>
  <si>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河北省文化局文物工作隊，〈河北井陘縣柿莊宋墓發掘報告〉，《考古學報》，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</si>
  <si>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</si>
  <si>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</si>
  <si>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</si>
  <si>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</si>
  <si>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</si>
  <si>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</si>
  <si>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</si>
  <si>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</si>
  <si>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河北省石家莊市井陘縣柿莊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</si>
  <si>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河北省石家莊市井陘縣北孤台村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</si>
  <si>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河北省石家莊市井陘縣北孤台村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</si>
  <si>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河北省石家莊市井陘縣北孤台村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</si>
  <si>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河北省石家莊市井陘縣北孤台村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</si>
  <si>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山西省臨汾市堯都區西趙遺址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</si>
  <si>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河南</t>
    </r>
  </si>
  <si>
    <r>
      <rPr>
        <sz val="12"/>
        <color theme="1"/>
        <rFont val="Arial"/>
        <family val="2"/>
      </rPr>
      <t>山西省考古研究所、臨汾市文物旅遊局，《臨汾西趙：隋唐金元明清墓葬》，北京：科學出版社，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</si>
  <si>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陝西省榆林市綏德縣南鄉蘇家岩</t>
    </r>
  </si>
  <si>
    <r>
      <rPr>
        <sz val="12"/>
        <color theme="1"/>
        <rFont val="Arial"/>
        <family val="2"/>
      </rPr>
      <t>陝西</t>
    </r>
  </si>
  <si>
    <r>
      <rPr>
        <sz val="12"/>
        <color theme="1"/>
        <rFont val="Arial"/>
        <family val="2"/>
      </rPr>
      <t>賀氏</t>
    </r>
  </si>
  <si>
    <r>
      <rPr>
        <sz val="12"/>
        <color theme="1"/>
        <rFont val="Arial"/>
        <family val="2"/>
      </rPr>
      <t>木塞，〈綏德李夫人墓志與宋夏延安之戰〉，《考古與文物》，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</si>
  <si>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陜西省渭南市韓城市盤樂村東</t>
    </r>
    <r>
      <rPr>
        <sz val="12"/>
        <color theme="1"/>
        <rFont val="Calibri"/>
        <family val="2"/>
      </rPr>
      <t>300</t>
    </r>
    <r>
      <rPr>
        <sz val="12"/>
        <color theme="1"/>
        <rFont val="Arial"/>
        <family val="2"/>
      </rPr>
      <t>米</t>
    </r>
  </si>
  <si>
    <r>
      <rPr>
        <sz val="12"/>
        <color theme="1"/>
        <rFont val="Arial"/>
        <family val="2"/>
      </rPr>
      <t>陝西省考古研究院，〈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年陜西省考古研究院考古調查發掘新收獲〉，《考古與文物》，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3-13</t>
    </r>
    <r>
      <rPr>
        <sz val="12"/>
        <color theme="1"/>
        <rFont val="Arial"/>
        <family val="2"/>
      </rPr>
      <t>。
康保成、孫秉君，〈陝西韓城宋墓壁畫考釋〉，《文藝研究》，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79-88</t>
    </r>
    <r>
      <rPr>
        <sz val="12"/>
        <color theme="1"/>
        <rFont val="Arial"/>
        <family val="2"/>
      </rPr>
      <t xml:space="preserve">。
</t>
    </r>
    <r>
      <rPr>
        <sz val="12"/>
        <color theme="1"/>
        <rFont val="Calibri"/>
        <family val="2"/>
      </rPr>
      <t>Hong, Jeehee and TJ Hinrichs</t>
    </r>
    <r>
      <rPr>
        <sz val="12"/>
        <color theme="1"/>
        <rFont val="Arial"/>
        <family val="2"/>
      </rPr>
      <t>，〈</t>
    </r>
    <r>
      <rPr>
        <sz val="12"/>
        <color theme="1"/>
        <rFont val="Calibri"/>
        <family val="2"/>
      </rPr>
      <t>Unwritten Life (and Death) of A “Pharmacist” in Song China: Decoding Hancheng Tomb Murals</t>
    </r>
    <r>
      <rPr>
        <sz val="12"/>
        <color theme="1"/>
        <rFont val="Arial"/>
        <family val="2"/>
      </rPr>
      <t>〉，《</t>
    </r>
    <r>
      <rPr>
        <sz val="12"/>
        <color theme="1"/>
        <rFont val="Calibri"/>
        <family val="2"/>
      </rPr>
      <t>Cahiers d’Extrême-Asie</t>
    </r>
    <r>
      <rPr>
        <sz val="12"/>
        <color theme="1"/>
        <rFont val="Arial"/>
        <family val="2"/>
      </rPr>
      <t>》，</t>
    </r>
    <r>
      <rPr>
        <sz val="12"/>
        <color theme="1"/>
        <rFont val="Calibri"/>
        <family val="2"/>
      </rPr>
      <t>24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231-278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</si>
  <si>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山西省新絳縣三林鎮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</si>
  <si>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楊富斗，〈山西新絳三林鎮兩座仿木構的宋代磚墓〉，《考古通訊》，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</si>
  <si>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甘肅省白銀市會寧縣</t>
    </r>
  </si>
  <si>
    <r>
      <rPr>
        <sz val="12"/>
        <color theme="1"/>
        <rFont val="Arial"/>
        <family val="2"/>
      </rPr>
      <t>甘肅</t>
    </r>
  </si>
  <si>
    <r>
      <rPr>
        <sz val="12"/>
        <color theme="1"/>
        <rFont val="Arial"/>
        <family val="2"/>
      </rPr>
      <t>楊茂公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據銅燈銘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</si>
  <si>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甘肅省文物考古研究所，〈甘肅會寧宋墓發掘簡報〉，《考古與文物》，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22-25</t>
    </r>
    <r>
      <rPr>
        <sz val="12"/>
        <color theme="1"/>
        <rFont val="Arial"/>
        <family val="2"/>
      </rPr>
      <t>。
王科社、陳輔泰，〈楊茂公銅燈與墓葬年代修正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兼談宋金交替之際祖厲河流域文化面貌的轉變〉，《絲綢之路》，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5-11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</si>
  <si>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山東省青島市即墨市東障村藍鰲路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</si>
  <si>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山東</t>
    </r>
  </si>
  <si>
    <r>
      <rPr>
        <sz val="12"/>
        <color theme="1"/>
        <rFont val="Arial"/>
        <family val="2"/>
      </rPr>
      <t>青島市文物保護考古研究所、即墨市博物館，〈即墨東障墓地發掘報告〉，《中國國家博物館館刊》，</t>
    </r>
    <r>
      <rPr>
        <sz val="12"/>
        <color theme="1"/>
        <rFont val="Calibri"/>
        <family val="2"/>
      </rPr>
      <t>119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62-74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</si>
  <si>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山東省青島市即墨市東障村藍鰲路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</si>
  <si>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山西省沁源縣正中村</t>
    </r>
  </si>
  <si>
    <r>
      <rPr>
        <sz val="12"/>
        <color theme="1"/>
        <rFont val="Arial"/>
        <family val="2"/>
      </rPr>
      <t>閻福、閻滿、閻威、閻信的三代先祖</t>
    </r>
  </si>
  <si>
    <r>
      <rPr>
        <sz val="12"/>
        <color theme="1"/>
        <rFont val="Arial"/>
        <family val="2"/>
      </rPr>
      <t>崔躍忠、安瑞軍，〈山西沁源縣正中村金代磚室墓壁畫摹本考〉，《中國國家博物館館刊》，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6-27</t>
    </r>
    <r>
      <rPr>
        <sz val="12"/>
        <color theme="1"/>
        <rFont val="Arial"/>
        <family val="2"/>
      </rPr>
      <t>。
郝軍軍，〈沁源正中村金墓札記〉，《中國國家博物館館刊》，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82-97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</si>
  <si>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河北省張家口市宣化城下八里村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</si>
  <si>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張世本、焦氏</t>
    </r>
  </si>
  <si>
    <r>
      <t>?-1088(</t>
    </r>
    <r>
      <rPr>
        <sz val="12"/>
        <color theme="1"/>
        <rFont val="Arial"/>
        <family val="2"/>
      </rPr>
      <t>張世本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1051-1143(93)(</t>
    </r>
    <r>
      <rPr>
        <sz val="12"/>
        <color theme="1"/>
        <rFont val="Arial"/>
        <family val="2"/>
      </rPr>
      <t>焦氏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</si>
  <si>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河北省宣化下八里村</t>
    </r>
  </si>
  <si>
    <r>
      <rPr>
        <sz val="12"/>
        <color theme="1"/>
        <rFont val="Arial"/>
        <family val="2"/>
      </rPr>
      <t>張子行</t>
    </r>
  </si>
  <si>
    <r>
      <rPr>
        <sz val="12"/>
        <color theme="1"/>
        <rFont val="Arial"/>
        <family val="2"/>
      </rPr>
      <t>賀勇、劉海文，〈金代張子行墓志初探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兼析下八里墓群的始建年代及墓穴排列〉，《文物春秋》，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</si>
  <si>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內蒙古自治區赤峰市巴林左旗遼上京城北林東果園</t>
    </r>
  </si>
  <si>
    <r>
      <rPr>
        <sz val="12"/>
        <color theme="1"/>
        <rFont val="Arial"/>
        <family val="2"/>
      </rPr>
      <t>張望孫</t>
    </r>
  </si>
  <si>
    <r>
      <rPr>
        <sz val="12"/>
        <color theme="1"/>
        <rFont val="Arial"/>
        <family val="2"/>
      </rPr>
      <t>遼寧省朝陽市朝陽重型機器廠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</si>
  <si>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內蒙古自治區赤峰敖漢旗新惠鎮小柳條溝村瑩石礦</t>
    </r>
  </si>
  <si>
    <r>
      <rPr>
        <sz val="12"/>
        <color theme="1"/>
        <rFont val="Arial"/>
        <family val="2"/>
      </rPr>
      <t>王建國，〈敖漢旗小柳條溝金代墓葬〉，《內蒙古文物考古》，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80-86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</si>
  <si>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內蒙古自治區赤峰市敖漢旗新地鄉老虎溝村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</si>
  <si>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朱志民，〈內蒙古敖漢旗老虎溝金代博州防禦使墓〉，《考古》，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802-807</t>
    </r>
    <r>
      <rPr>
        <sz val="12"/>
        <color theme="1"/>
        <rFont val="Arial"/>
        <family val="2"/>
      </rPr>
      <t>。
劉浦江，〈內蒙古敖漢旗出土的金代契丹小字墓誌殘石考釋〉，《考古》，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85-89</t>
    </r>
    <r>
      <rPr>
        <sz val="12"/>
        <color theme="1"/>
        <rFont val="Arial"/>
        <family val="2"/>
      </rPr>
      <t>。
劉鳳翥、周洪山、趙傑、朱志民，〈契丹小字解讀五探〉，《漢學研究》，第</t>
    </r>
    <r>
      <rPr>
        <sz val="12"/>
        <color theme="1"/>
        <rFont val="Calibri"/>
        <family val="2"/>
      </rPr>
      <t>13</t>
    </r>
    <r>
      <rPr>
        <sz val="12"/>
        <color theme="1"/>
        <rFont val="Arial"/>
        <family val="2"/>
      </rPr>
      <t>卷第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期（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），頁</t>
    </r>
    <r>
      <rPr>
        <sz val="12"/>
        <color theme="1"/>
        <rFont val="Calibri"/>
        <family val="2"/>
      </rPr>
      <t>313-347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</si>
  <si>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內蒙古自治區赤峰市林西縣土廟子村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</si>
  <si>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李少兵、索秀芬，〈林西縣土廟子村金代墓葬〉，《內蒙古文物考古》，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合刊期，頁</t>
    </r>
    <r>
      <rPr>
        <sz val="12"/>
        <color theme="1"/>
        <rFont val="Calibri"/>
        <family val="2"/>
      </rPr>
      <t>89-90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</si>
  <si>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內蒙古自治區赤峰市巴林左旗白音敖包鄉王家灣村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</si>
  <si>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張景明，〈內蒙古巴林左旗王家灣金代墓葬〉，《考古》，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</si>
  <si>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內蒙古自治區赤峰市巴林左旗白音敖包鄉王家灣村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</si>
  <si>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內蒙古自治區赤峰市巴林左旗白音敖包鄉王家灣村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</si>
  <si>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內蒙古自治區赤峰市巴林左旗白音敖包鄉王家灣村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</si>
  <si>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內蒙古自治區赤峰市巴林左旗白音敖包鄉王家灣村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</si>
  <si>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內蒙古自治區赤峰市巴林左旗林東鎮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</si>
  <si>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李逸友，〈昭盟巴林左旗林東鎮金墓〉，《文物》，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63-64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</si>
  <si>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內蒙古自治區赤峰市巴林左旗林東鎮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</si>
  <si>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內蒙古自治區赤峰市巴林左旗林東鎮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</si>
  <si>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內蒙古自治區赤峰市敖漢旗新地鄉三家村英鳳溝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</si>
  <si>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敖漢旗文物管理所，〈內蒙古敖漢旗英鳳溝金代墓地〉，《文物》，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</si>
  <si>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內蒙古自治區赤峰市敖漢旗新地鄉三家村英鳳溝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</si>
  <si>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完顏□□</t>
    </r>
  </si>
  <si>
    <r>
      <rPr>
        <sz val="12"/>
        <color theme="1"/>
        <rFont val="Arial"/>
        <family val="2"/>
      </rPr>
      <t>內蒙古自治區赤峰市敖漢旗新地鄉三家村英鳳溝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</si>
  <si>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內蒙古自治區通遼市庫倫旗水泉鎮宮湖洞墓地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</si>
  <si>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田廣金，〈四子王旗紅格爾地區金代遺址和墓葬〉，《內蒙古文物考古》，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102-114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</si>
  <si>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內蒙古自治區通遼市庫倫旗水泉鎮潮洛溫克欽墓地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</si>
  <si>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內蒙古自治區通遼市庫倫旗水泉鎮烏蘭湖洞墓地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</si>
  <si>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內蒙古自治區通遼市庫倫旗水泉鎮烏蘭湖洞墓地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</si>
  <si>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內蒙古自治區通遼市庫倫旗水泉鎮宮湖洞墓地、潮洛溫克欽墓地、烏蘭湖洞墓地</t>
    </r>
  </si>
  <si>
    <r>
      <rPr>
        <sz val="12"/>
        <color theme="1"/>
        <rFont val="Arial"/>
        <family val="2"/>
      </rPr>
      <t>遼寧省遼陽市隆昌鎮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</si>
  <si>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遼寧省遼陽市北圓村</t>
    </r>
  </si>
  <si>
    <r>
      <rPr>
        <sz val="12"/>
        <color theme="1"/>
        <rFont val="Arial"/>
        <family val="2"/>
      </rPr>
      <t>遼寧省朝陽市龍城區召都巴鎮小劉杖子村</t>
    </r>
  </si>
  <si>
    <r>
      <rPr>
        <sz val="12"/>
        <color theme="1"/>
        <rFont val="Arial"/>
        <family val="2"/>
      </rPr>
      <t>朝陽市博物館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朝陽市龍城區博物館，〈遼寧朝陽召都巴金墓〉，《北方文物》，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</si>
  <si>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遼寧省阜新市清河門區河西鄉西山屯</t>
    </r>
  </si>
  <si>
    <r>
      <rPr>
        <sz val="12"/>
        <color theme="1"/>
        <rFont val="Arial"/>
        <family val="2"/>
      </rPr>
      <t>法名智辯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俗姓李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</si>
  <si>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阜新市博物館、梁姝丹、趙振生，〈遼寧阜新市發現一座金代墓葬〉，《考古》，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</si>
  <si>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吉林省長春市南關區石碑嶺</t>
    </r>
  </si>
  <si>
    <r>
      <rPr>
        <sz val="12"/>
        <color theme="1"/>
        <rFont val="Arial"/>
        <family val="2"/>
      </rPr>
      <t>完顏婁室</t>
    </r>
  </si>
  <si>
    <r>
      <rPr>
        <sz val="12"/>
        <color theme="1"/>
        <rFont val="Arial"/>
        <family val="2"/>
      </rPr>
      <t>長春市文物管理委員會辦公室，〈長春市石碑嶺金代墓地發掘簡報〉，《考古》，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352-360</t>
    </r>
    <r>
      <rPr>
        <sz val="12"/>
        <color theme="1"/>
        <rFont val="Arial"/>
        <family val="2"/>
      </rPr>
      <t>。
劉紅宇，〈長春近郊的金代完顏婁室墓〉，《北方文物》，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36-39</t>
    </r>
    <r>
      <rPr>
        <sz val="12"/>
        <color theme="1"/>
        <rFont val="Arial"/>
        <family val="2"/>
      </rPr>
      <t>。
劉紅宇，〈長春市郊完顏婁室墓地考古新收穫〉，《北方文物》，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</si>
  <si>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黑龍江省林甸縣四合鄉漁場</t>
    </r>
  </si>
  <si>
    <r>
      <rPr>
        <sz val="12"/>
        <color theme="1"/>
        <rFont val="Arial"/>
        <family val="2"/>
      </rPr>
      <t>林甸縣文物管理所，〈林甸縣四合鄉漁場金代墓葬調查簡報〉，《北方文物》，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</si>
  <si>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遼寧省瀋陽市大東區小北街取義里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</si>
  <si>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沈陽市文物考古研究所，〈沈陽市小北街金代墓葬發掘簡報〉，《考古》，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</si>
  <si>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遼寧省瀋陽市大東區小北街取義里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</si>
  <si>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黑龍江省哈爾濱市王崗公社華濱大隊東杜家屯</t>
    </r>
  </si>
  <si>
    <r>
      <rPr>
        <sz val="12"/>
        <color theme="1"/>
        <rFont val="Arial"/>
        <family val="2"/>
      </rPr>
      <t>景愛，〈哈爾濱王崗華濱金墓〉，《黑龍江文物叢刊》，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</si>
  <si>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遼寧省朝陽市朝陽大街四段</t>
    </r>
    <r>
      <rPr>
        <sz val="12"/>
        <color theme="1"/>
        <rFont val="Calibri"/>
        <family val="2"/>
      </rPr>
      <t>58</t>
    </r>
    <r>
      <rPr>
        <sz val="12"/>
        <color theme="1"/>
        <rFont val="Arial"/>
        <family val="2"/>
      </rPr>
      <t>號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</si>
  <si>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翟氏</t>
    </r>
  </si>
  <si>
    <r>
      <rPr>
        <sz val="12"/>
        <color theme="1"/>
        <rFont val="Arial"/>
        <family val="2"/>
      </rPr>
      <t>朝陽博物館，〈遼寧朝陽市金代紀年墓葬的發掘〉，《考古》，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</si>
  <si>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</si>
  <si>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黑龍江省文物考古工作隊，〈綏濱永生的金代平民墓〉，《文物》，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</si>
  <si>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</si>
  <si>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</si>
  <si>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</si>
  <si>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</si>
  <si>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</si>
  <si>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</si>
  <si>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</si>
  <si>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</si>
  <si>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</si>
  <si>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</si>
  <si>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黑龍江省鶴崗市綏濱縣北崗公社永生大隊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</si>
  <si>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遼寧省朝陽市雙塔區朝陽師範學院</t>
    </r>
  </si>
  <si>
    <r>
      <rPr>
        <sz val="12"/>
        <color theme="1"/>
        <rFont val="Arial"/>
        <family val="2"/>
      </rPr>
      <t>馬令</t>
    </r>
  </si>
  <si>
    <r>
      <rPr>
        <sz val="12"/>
        <color theme="1"/>
        <rFont val="Arial"/>
        <family val="2"/>
      </rPr>
      <t>遼寧省博物館，〈遼寧朝陽金代壁畫墓〉，《考古》，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182-185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</si>
  <si>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遼寧省朝陽市雙塔區朝陽重型機器廠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</si>
  <si>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遼寧省文物考古研究所，〈朝陽重型機器場金墓〉，《遼海文物學刊》，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</si>
  <si>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遼寧省朝陽市雙塔區朝陽重型機器廠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</si>
  <si>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遼寧省鐵嶺縣鎮西堡鄉前下塔子村</t>
    </r>
  </si>
  <si>
    <r>
      <rPr>
        <sz val="12"/>
        <color theme="1"/>
        <rFont val="Arial"/>
        <family val="2"/>
      </rPr>
      <t>馮氏、張氏</t>
    </r>
  </si>
  <si>
    <r>
      <t>1133-1204(</t>
    </r>
    <r>
      <rPr>
        <sz val="12"/>
        <color theme="1"/>
        <rFont val="Arial"/>
        <family val="2"/>
      </rPr>
      <t>馮氏</t>
    </r>
    <r>
      <rPr>
        <sz val="12"/>
        <color theme="1"/>
        <rFont val="Calibri"/>
        <family val="2"/>
      </rPr>
      <t>)(72) Unknown(</t>
    </r>
    <r>
      <rPr>
        <sz val="12"/>
        <color theme="1"/>
        <rFont val="Arial"/>
        <family val="2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</si>
  <si>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鐵嶺市博物館、鐵嶺縣文物管理所，〈鐵嶺縣前下塔子金墓〉，《遼海文物學刊》，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46-49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</si>
  <si>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黑龍江省哈爾濱市阿城市雙城村</t>
    </r>
  </si>
  <si>
    <r>
      <rPr>
        <sz val="12"/>
        <color theme="1"/>
        <rFont val="Arial"/>
        <family val="2"/>
      </rPr>
      <t>韓鋒，〈阿城市雙城村發現一座金代墓葬〉，《北方文物》，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</si>
  <si>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遼寧省朝陽市龍城區聯合鄉大三家子村</t>
    </r>
  </si>
  <si>
    <r>
      <rPr>
        <sz val="12"/>
        <color theme="1"/>
        <rFont val="Arial"/>
        <family val="2"/>
      </rPr>
      <t>遼寧省朝陽縣文物管理所，〈遼寧朝陽縣聯合鄉金墓〉，《華夏考古》，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</si>
  <si>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吉林省吉林市永吉縣烏拉街滿族鎮舊站村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</si>
  <si>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永吉縣文管所，〈吉林永吉舊站金代墓調查簡報〉，《北方文物》，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</si>
  <si>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黑龍江省牡丹江市寧安市渤海鎮前蓮花村</t>
    </r>
  </si>
  <si>
    <r>
      <rPr>
        <sz val="12"/>
        <color theme="1"/>
        <rFont val="Arial"/>
        <family val="2"/>
      </rPr>
      <t>張慶國，〈寧安市前蓮花村金代墓葬清理簡報〉，《北方文物》，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</si>
  <si>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黑龍江綏棱泥爾河鄉衛星村徐殿甲屯</t>
    </r>
  </si>
  <si>
    <r>
      <rPr>
        <sz val="12"/>
        <color theme="1"/>
        <rFont val="Arial"/>
        <family val="2"/>
      </rPr>
      <t>段一平、孟慶忠，〈遼寧昌圖古遺址和古城址調查記〉，《北方文物》，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</si>
  <si>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黑龍江省佳木斯市建國鎮黎明村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</si>
  <si>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佳木斯市博物館，〈佳木斯市黎明村遼金墓群出土的文物〉，《北方文物》，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</si>
  <si>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遼寧省朝陽市龍城區七道泉子鄉遼寧輪胎附屬廠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</si>
  <si>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朝陽市博物館、龍城區博物館，〈遼寧輪胎附屬廠古墓清理簡報〉，收入《邊疆考古研究》，第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326-337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</si>
  <si>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遼寧省朝陽市龍城區七道泉子鄉遼寧輪胎附屬廠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</si>
  <si>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遼寧省朝陽市龍城區七道泉子鄉遼寧輪胎附屬廠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</si>
  <si>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遼寧省朝陽市龍城區七道泉子鄉遼寧輪胎附屬廠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</si>
  <si>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遼寧省朝陽市龍城區七道泉子鄉遼寧輪胎附屬廠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</si>
  <si>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吉林省吉林市舒城縣小城鎮第一墓區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</si>
  <si>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完顏某，名不詳</t>
    </r>
  </si>
  <si>
    <r>
      <rPr>
        <sz val="12"/>
        <color theme="1"/>
        <rFont val="Arial"/>
        <family val="2"/>
      </rPr>
      <t>吉林省文物工作隊、龐志國，〈完顏希尹家族墓群石雕藝術初探〉，《文物》，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75-78</t>
    </r>
    <r>
      <rPr>
        <sz val="12"/>
        <color theme="1"/>
        <rFont val="Arial"/>
        <family val="2"/>
      </rPr>
      <t>。
吉林大學邊疆考古研究中心、吉林省文物考古研究所，〈吉林省舒蘭市金代完顏希尹家族墓地及其私城的復查〉，收入《邊疆考古研究》，第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49-62</t>
    </r>
    <r>
      <rPr>
        <sz val="12"/>
        <color theme="1"/>
        <rFont val="Arial"/>
        <family val="2"/>
      </rPr>
      <t>。
顧聆博，〈完顏希尹家族墓地遺址研究新認識〉，收入《邊疆考古研究》，第</t>
    </r>
    <r>
      <rPr>
        <sz val="12"/>
        <color theme="1"/>
        <rFont val="Calibri"/>
        <family val="2"/>
      </rPr>
      <t>18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283-299</t>
    </r>
    <r>
      <rPr>
        <sz val="12"/>
        <color theme="1"/>
        <rFont val="Arial"/>
        <family val="2"/>
      </rPr>
      <t>。
龐志國，〈</t>
    </r>
    <r>
      <rPr>
        <sz val="12"/>
        <color theme="1"/>
        <rFont val="Calibri"/>
        <family val="2"/>
      </rPr>
      <t>1979-1980</t>
    </r>
    <r>
      <rPr>
        <sz val="12"/>
        <color theme="1"/>
        <rFont val="Arial"/>
        <family val="2"/>
      </rPr>
      <t>年間完顏希尹家族墓地的調查與發掘〉，《東北史地》，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62-66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</si>
  <si>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吉林省吉林市舒城縣小城鎮第二墓區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</si>
  <si>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完顏希尹</t>
    </r>
  </si>
  <si>
    <r>
      <rPr>
        <sz val="12"/>
        <color theme="1"/>
        <rFont val="Arial"/>
        <family val="2"/>
      </rPr>
      <t>吉林省吉林市舒城縣小城鎮第二墓區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</si>
  <si>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完顏謀演、</t>
    </r>
    <r>
      <rPr>
        <sz val="12"/>
        <color theme="1"/>
        <rFont val="Calibri"/>
        <family val="2"/>
      </rPr>
      <t>Unknown4</t>
    </r>
  </si>
  <si>
    <r>
      <t>?-1122(</t>
    </r>
    <r>
      <rPr>
        <sz val="12"/>
        <color theme="1"/>
        <rFont val="Arial"/>
        <family val="2"/>
      </rPr>
      <t>據《金史》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</si>
  <si>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吉林省吉林市舒城縣小城鎮第二墓區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</si>
  <si>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吉林省文物工作隊、龐志國，〈完顏希尹家族墓群石雕藝術初探〉，《文物》，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75-78</t>
    </r>
    <r>
      <rPr>
        <sz val="12"/>
        <color theme="1"/>
        <rFont val="Arial"/>
        <family val="2"/>
      </rPr>
      <t>。
吉林大學邊疆考古研究中心、吉林省文物考古研究所，〈吉林省舒蘭市金代完顏希尹家族墓地及其私城的復查〉，收入《邊疆考古研究》，第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49-62</t>
    </r>
    <r>
      <rPr>
        <sz val="12"/>
        <color theme="1"/>
        <rFont val="Arial"/>
        <family val="2"/>
      </rPr>
      <t>。
顧聆博，〈完顏希尹家族墓地遺址研究新認識〉，收入《邊疆考古研究》，第</t>
    </r>
    <r>
      <rPr>
        <sz val="12"/>
        <color theme="1"/>
        <rFont val="Calibri"/>
        <family val="2"/>
      </rPr>
      <t>18</t>
    </r>
    <r>
      <rPr>
        <sz val="12"/>
        <color theme="1"/>
        <rFont val="Arial"/>
        <family val="2"/>
      </rPr>
      <t>期。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283-299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</si>
  <si>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吉林省吉林市舒城縣小城鎮第二墓區</t>
    </r>
    <r>
      <rPr>
        <sz val="12"/>
        <color theme="1"/>
        <rFont val="Calibri"/>
        <family val="2"/>
      </rPr>
      <t>M5A</t>
    </r>
  </si>
  <si>
    <r>
      <rPr>
        <sz val="12"/>
        <color theme="1"/>
        <rFont val="Arial"/>
        <family val="2"/>
      </rPr>
      <t>完顏守寧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</si>
  <si>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</si>
  <si>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完顏守道、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</si>
  <si>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</si>
  <si>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馬通進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</si>
  <si>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</si>
  <si>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烏古論氏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</si>
  <si>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</si>
  <si>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金省奴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</si>
  <si>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</si>
  <si>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吉林省吉林市舒城縣小城鎮第三墓區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</si>
  <si>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吉林省吉林市舒城縣小城鎮第四墓區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</si>
  <si>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吉林省吉林市舒城縣小城鎮第五墓區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</si>
  <si>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完顏歡都</t>
    </r>
  </si>
  <si>
    <r>
      <t>1051-1113(63)(</t>
    </r>
    <r>
      <rPr>
        <sz val="12"/>
        <color theme="1"/>
        <rFont val="Arial"/>
        <family val="2"/>
      </rPr>
      <t>據《金史》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</si>
  <si>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</si>
  <si>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方明達、王志國，〈綏濱縣奧里米遼金墓葬搶救性發掘〉，《北方文物》，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</si>
  <si>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</si>
  <si>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</si>
  <si>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</si>
  <si>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</si>
  <si>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</si>
  <si>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</si>
  <si>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</si>
  <si>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黑龍江省鶴崗市綏濱縣</t>
    </r>
    <r>
      <rPr>
        <sz val="12"/>
        <color theme="1"/>
        <rFont val="Calibri"/>
        <family val="2"/>
      </rPr>
      <t>M1-M8</t>
    </r>
  </si>
  <si>
    <r>
      <rPr>
        <sz val="12"/>
        <color theme="1"/>
        <rFont val="Arial"/>
        <family val="2"/>
      </rPr>
      <t>黑龍江省阿城市阿什河鄉雙城村三隊墓區</t>
    </r>
  </si>
  <si>
    <r>
      <rPr>
        <sz val="12"/>
        <color theme="1"/>
        <rFont val="Arial"/>
        <family val="2"/>
      </rPr>
      <t>閻景全，〈黑龍江省阿城市雙城村金墓群出土文物整理報告〉，《北方文物》，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</si>
  <si>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黑龍江省阿城市阿什河鄉雙城村四隊墓區</t>
    </r>
  </si>
  <si>
    <r>
      <rPr>
        <sz val="12"/>
        <color theme="1"/>
        <rFont val="Arial"/>
        <family val="2"/>
      </rPr>
      <t>遼寧省朝陽市喀喇沁左翼蒙古族自治縣顧杖子村</t>
    </r>
  </si>
  <si>
    <r>
      <rPr>
        <sz val="12"/>
        <color theme="1"/>
        <rFont val="Arial"/>
        <family val="2"/>
      </rPr>
      <t>喀左縣文物管理所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傅宗德，〈喀左顧杖子村出土金大定二十五年墓幢〉，《遼海文物學刊》，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</si>
  <si>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黑龍江省伊春市嘉蔭縣保興鄉靠江屯</t>
    </r>
  </si>
  <si>
    <r>
      <rPr>
        <sz val="12"/>
        <color theme="1"/>
        <rFont val="Arial"/>
        <family val="2"/>
      </rPr>
      <t>內蒙古文物考古研究所，〈呼和浩特郊區遼代佛寺發掘記〉，《內蒙古文物考古》，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</si>
  <si>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黑龍江省哈爾濱市香坊區新香坊墓地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</si>
  <si>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黑龍江省博物館，〈哈爾濱新香坊墓地出土的金代文物〉，《北方文物》，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</si>
  <si>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黑龍江省哈爾濱市香坊區新香坊墓地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</si>
  <si>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黑龍江省哈爾濱市香坊區新香坊墓地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</si>
  <si>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黑龍江省哈爾濱市香坊區新香坊墓地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</si>
  <si>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</si>
  <si>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黑龍江省文物考古工作隊，〈黑龍江畔綏濱中興古城和金代墓群〉，《文物》，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</si>
  <si>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</si>
  <si>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</si>
  <si>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</si>
  <si>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</si>
  <si>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</si>
  <si>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</si>
  <si>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</si>
  <si>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</si>
  <si>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</si>
  <si>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</si>
  <si>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黑龍江省鶴崗市綏濱縣忠仁鎮高力島中興古城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</si>
  <si>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黑龍江省哈爾濱市阿城區巨源鎮城子村</t>
    </r>
  </si>
  <si>
    <r>
      <rPr>
        <sz val="12"/>
        <color theme="1"/>
        <rFont val="Arial"/>
        <family val="2"/>
      </rPr>
      <t>完顏斡論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</si>
  <si>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?-1162(</t>
    </r>
    <r>
      <rPr>
        <sz val="12"/>
        <color theme="1"/>
        <rFont val="Arial"/>
        <family val="2"/>
      </rPr>
      <t>約六十歲左右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完顏晏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約四十歲左右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女墓主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小石槨內的骨頭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</si>
  <si>
    <r>
      <rPr>
        <sz val="12"/>
        <color theme="1"/>
        <rFont val="Arial"/>
        <family val="2"/>
      </rPr>
      <t>黑龍江省文物考古研究所，〈黑龍江阿城巨源金代齊國王墓發掘簡報〉，《文物》，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45</t>
    </r>
    <r>
      <rPr>
        <sz val="12"/>
        <color theme="1"/>
        <rFont val="Arial"/>
        <family val="2"/>
      </rPr>
      <t>。
黑龍江省文物考古研究所，〈「金源故地」發現金齊國王墓〉，《北方文物》，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</si>
  <si>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</si>
  <si>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黑龍江省文物考古工作隊、景愛，〈松花江下游奧里米古城及其周圍的金代墓群〉，《文物》，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</si>
  <si>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</si>
  <si>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</si>
  <si>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</si>
  <si>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</si>
  <si>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</si>
  <si>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</si>
  <si>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</si>
  <si>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黑龍江省鶴崗市綏濱縣奧里米古城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</si>
  <si>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黑龍江省鶴崗市綏濱縣奧里米古城墓群</t>
    </r>
  </si>
  <si>
    <r>
      <rPr>
        <sz val="12"/>
        <color theme="1"/>
        <rFont val="Arial"/>
        <family val="2"/>
      </rPr>
      <t>黑龍江省哈爾濱市阿城市大嶺鄉吉興屯海溝河北岸山坡</t>
    </r>
  </si>
  <si>
    <r>
      <rPr>
        <sz val="12"/>
        <color theme="1"/>
        <rFont val="Arial"/>
        <family val="2"/>
      </rPr>
      <t>完顏斡魯</t>
    </r>
  </si>
  <si>
    <r>
      <rPr>
        <sz val="12"/>
        <color theme="1"/>
        <rFont val="Arial"/>
        <family val="2"/>
      </rPr>
      <t>王久宇、王鍇，〈阿城金代貴族墓碑的發現和考證〉，《北方文物》，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</si>
  <si>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河北省石家莊市新華區趙陵鋪鎮</t>
    </r>
  </si>
  <si>
    <r>
      <rPr>
        <sz val="12"/>
        <color theme="1"/>
        <rFont val="Arial"/>
        <family val="2"/>
      </rPr>
      <t>河北省文物管理委員會，〈河北石家莊市趙陵鋪鎮古墓清理簡報〉，《考古》，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350-353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</si>
  <si>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河北省保定市曲陽縣澗磁村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</si>
  <si>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河北省文化局文物工作隊，〈河北曲陽澗磁村發掘的唐宋墓葬〉，《考古》，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507-510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</si>
  <si>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北京市石景山區八角村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</si>
  <si>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趙勵、吳氏</t>
    </r>
  </si>
  <si>
    <r>
      <t>1071-1123(54)(</t>
    </r>
    <r>
      <rPr>
        <sz val="12"/>
        <color theme="1"/>
        <rFont val="Arial"/>
        <family val="2"/>
      </rPr>
      <t>趙勵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1084-1143(61)(</t>
    </r>
    <r>
      <rPr>
        <sz val="12"/>
        <color theme="1"/>
        <rFont val="Arial"/>
        <family val="2"/>
      </rPr>
      <t>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</si>
  <si>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王清林、周宇，〈石景山八角村金趙勵墓墓誌與壁畫〉，《北京文物與考古》，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179-201</t>
    </r>
    <r>
      <rPr>
        <sz val="12"/>
        <color theme="1"/>
        <rFont val="Arial"/>
        <family val="2"/>
      </rPr>
      <t>。
陳康，〈金代趙公墓誌考〉，《北京文博文叢》，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58-65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</si>
  <si>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河北省保定市高碑店市北場村</t>
    </r>
  </si>
  <si>
    <r>
      <rPr>
        <sz val="12"/>
        <color theme="1"/>
        <rFont val="Arial"/>
        <family val="2"/>
      </rPr>
      <t>時立愛、李氏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元配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繼室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季配</t>
    </r>
    <r>
      <rPr>
        <sz val="12"/>
        <color theme="1"/>
        <rFont val="Calibri"/>
        <family val="2"/>
      </rPr>
      <t>)</t>
    </r>
  </si>
  <si>
    <r>
      <t>1062-1143(82)(</t>
    </r>
    <r>
      <rPr>
        <sz val="12"/>
        <color theme="1"/>
        <rFont val="Arial"/>
        <family val="2"/>
      </rPr>
      <t>時立愛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?- 1142(</t>
    </r>
    <r>
      <rPr>
        <sz val="12"/>
        <color theme="1"/>
        <rFont val="Arial"/>
        <family val="2"/>
      </rPr>
      <t>季配王氏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李氏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繼室王氏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</si>
  <si>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河北省文化局文物工作隊，〈河北新城縣北場村金時立愛和時豐墓發掘記〉，《考古》，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646-650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</si>
  <si>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時豐、張氏</t>
    </r>
  </si>
  <si>
    <r>
      <t>1099-1127(29)(</t>
    </r>
    <r>
      <rPr>
        <sz val="12"/>
        <color theme="1"/>
        <rFont val="Arial"/>
        <family val="2"/>
      </rPr>
      <t>時豐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1103-1147(45)(</t>
    </r>
    <r>
      <rPr>
        <sz val="12"/>
        <color theme="1"/>
        <rFont val="Arial"/>
        <family val="2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</si>
  <si>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河北省文化局文物工作隊，〈河北新城縣北場村金時立愛和時豐墓發掘記〉，《考古》，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646-650</t>
    </r>
    <r>
      <rPr>
        <sz val="12"/>
        <color theme="1"/>
        <rFont val="Arial"/>
        <family val="2"/>
      </rPr>
      <t>。
王新英，〈金代時立愛家族成員時豐妻張氏墓誌銘考釋〉，《北方文物》，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70-73</t>
    </r>
    <r>
      <rPr>
        <sz val="12"/>
        <color theme="1"/>
        <rFont val="Arial"/>
        <family val="2"/>
      </rPr>
      <t>。
馮利營，〈《大金故禮賓副使時公夫人張氏墓誌銘》再考釋〉，《文物春秋》，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</si>
  <si>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河北省邢台市內丘縣胡里村</t>
    </r>
  </si>
  <si>
    <r>
      <rPr>
        <sz val="12"/>
        <color theme="1"/>
        <rFont val="Arial"/>
        <family val="2"/>
      </rPr>
      <t>王□</t>
    </r>
  </si>
  <si>
    <r>
      <rPr>
        <sz val="12"/>
        <color theme="1"/>
        <rFont val="Arial"/>
        <family val="2"/>
      </rPr>
      <t>賈成惠，〈河北內丘胡里村金代壁畫墓〉，《文物春秋》，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</si>
  <si>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河北省張家口市崇禮縣水晶屯村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</si>
  <si>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李孝均、阿康</t>
    </r>
  </si>
  <si>
    <r>
      <rPr>
        <sz val="12"/>
        <color theme="1"/>
        <rFont val="Arial"/>
        <family val="2"/>
      </rPr>
      <t>張家口地區文物事業管理處，〈河北崇禮縣水晶屯發現一座金代石函墓〉，《文物春秋》，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86-88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</si>
  <si>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北京市平谷區東高村鎮巨家墳</t>
    </r>
  </si>
  <si>
    <r>
      <rPr>
        <sz val="12"/>
        <color theme="1"/>
        <rFont val="Arial"/>
        <family val="2"/>
      </rPr>
      <t>楊學林，〈平谷東高村巨家墳金代墓葬發掘簡報〉，《北京文物與考古》，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52-56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</si>
  <si>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北京市東城區磁器口路口西北側</t>
    </r>
  </si>
  <si>
    <r>
      <rPr>
        <sz val="12"/>
        <color theme="1"/>
        <rFont val="Arial"/>
        <family val="2"/>
      </rPr>
      <t>呂恭</t>
    </r>
  </si>
  <si>
    <r>
      <rPr>
        <sz val="12"/>
        <color theme="1"/>
        <rFont val="Arial"/>
        <family val="2"/>
      </rPr>
      <t>王清林、王策，〈磁器口出土的金代石槨墓〉，《北京文物與考古》，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88-91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</si>
  <si>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北京市大興區西紅門鎮興濤社區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</si>
  <si>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北京市文物研究所，〈大興區小營出土金代墓葬〉，《北京文物與考古》，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74-78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</si>
  <si>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河北省保定市唐縣縣城東方秀軒小區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</si>
  <si>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唐縣文物保管所，〈唐縣發現金代墓葬〉，《文物春秋》，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</si>
  <si>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河北省保定市定州市東沿里村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</si>
  <si>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河北省文物研究所、保定市文物管理所、定州市文物管理所，〈河北省定州市東沿里遺址、墓葬發掘簡報〉，《文物春秋》，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</si>
  <si>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北京市海淀區南辛莊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</si>
  <si>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張□震</t>
    </r>
  </si>
  <si>
    <r>
      <rPr>
        <sz val="12"/>
        <color theme="1"/>
        <rFont val="Arial"/>
        <family val="2"/>
      </rPr>
      <t>北京市海淀區文化文物局，〈北京市海淀區南辛莊金墓清理簡報〉，《文物》，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</si>
  <si>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北京市海淀區南辛莊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</si>
  <si>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天津市靜海縣靜海鎮東灘頭村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</si>
  <si>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天津</t>
    </r>
  </si>
  <si>
    <r>
      <rPr>
        <sz val="12"/>
        <color theme="1"/>
        <rFont val="Arial"/>
        <family val="2"/>
      </rPr>
      <t>邸明，〈河北靜海東灘頭發現宋金墓〉，《考古》，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91-93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</si>
  <si>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河北省張家口市蔚縣高院墻村</t>
    </r>
  </si>
  <si>
    <r>
      <rPr>
        <sz val="12"/>
        <color theme="1"/>
        <rFont val="Arial"/>
        <family val="2"/>
      </rPr>
      <t>蔚縣博物館，〈河北蔚縣高院墻村金墓〉，《文物春秋》，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94-96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</si>
  <si>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河北省唐山市遷安市小王莊村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</si>
  <si>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遷安市博物館，〈遷安小王莊金代墓葬清理簡報〉，《文物春秋》，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</si>
  <si>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河北省保定市唐縣縣政府招待所西側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</si>
  <si>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李文龍，〈河北唐縣發現金代墓葬〉，《文物春秋》，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</si>
  <si>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北京市西城區先農壇東部育才學校</t>
    </r>
  </si>
  <si>
    <r>
      <rPr>
        <sz val="12"/>
        <color theme="1"/>
        <rFont val="Arial"/>
        <family val="2"/>
      </rPr>
      <t>馬希桂，〈北京先農壇金墓〉，《文物》，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91-94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</si>
  <si>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河北省承德市灤平縣北李營鄉大福溝村</t>
    </r>
  </si>
  <si>
    <r>
      <rPr>
        <sz val="12"/>
        <color theme="1"/>
        <rFont val="Arial"/>
        <family val="2"/>
      </rPr>
      <t>灤平縣文物保管所，〈河北灤平縣北李營鄉發現石棺墓〉，《文物春秋》，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92-93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</si>
  <si>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北京市通縣唐大莊村</t>
    </r>
  </si>
  <si>
    <r>
      <rPr>
        <sz val="12"/>
        <color theme="1"/>
        <rFont val="Arial"/>
        <family val="2"/>
      </rPr>
      <t>魯琪，〈通縣唐大莊出土金代陶硯〉，《文物》，</t>
    </r>
    <r>
      <rPr>
        <sz val="12"/>
        <color theme="1"/>
        <rFont val="Calibri"/>
        <family val="2"/>
      </rPr>
      <t>1981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</si>
  <si>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北京市通州區永順鎮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</si>
  <si>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石宗璧</t>
    </r>
  </si>
  <si>
    <r>
      <rPr>
        <sz val="12"/>
        <color theme="1"/>
        <rFont val="Arial"/>
        <family val="2"/>
      </rPr>
      <t>北京市文物管理處，〈北京市通縣金代墓葬發掘簡報〉，《文物》，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9-15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</si>
  <si>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北京市通州區永順鎮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</si>
  <si>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河北省邯鄲市邯山區北張莊鎮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</si>
  <si>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河北省文物研究所、邯鄲市文物管理處，〈河北邯鄲北張莊金墓發掘簡報〉，《文物春秋》，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</si>
  <si>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河北省邯鄲市邯山區北張莊鎮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</si>
  <si>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北京市門頭溝區永定鎮何各莊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</si>
  <si>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李華，〈北京門頭溝區永定鎮金墓〉，《北京文物與考古》，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57-61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</si>
  <si>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北京市門頭溝區永定鎮何各莊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</si>
  <si>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北京市門頭溝區永定鎮何各莊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</si>
  <si>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</si>
  <si>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廊坊市文物管理處，〈廊坊市曉廊坊小區金代墓葬發掘簡報〉，《文物春秋》，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</si>
  <si>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</si>
  <si>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</si>
  <si>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</si>
  <si>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</si>
  <si>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</si>
  <si>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</si>
  <si>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</si>
  <si>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</si>
  <si>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</si>
  <si>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</si>
  <si>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</si>
  <si>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</si>
  <si>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</si>
  <si>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</si>
  <si>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</si>
  <si>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</si>
  <si>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河北省廊坊市廣陽區曉廊坊小區</t>
    </r>
    <r>
      <rPr>
        <sz val="12"/>
        <color theme="1"/>
        <rFont val="Calibri"/>
        <family val="2"/>
      </rPr>
      <t>M1-M17</t>
    </r>
  </si>
  <si>
    <r>
      <rPr>
        <sz val="12"/>
        <color theme="1"/>
        <rFont val="Arial"/>
        <family val="2"/>
      </rPr>
      <t>河北省唐山市遷安市北開發區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</si>
  <si>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唐山市文物管理處、遷安市文物管理所，〈河北省遷安市開發區金代墓葬發掘清理報告〉，《北方文物》，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</si>
  <si>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河北省唐山市遷安市北開發區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</si>
  <si>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河北省唐山市遷安市北開發區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</si>
  <si>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河北省邯鄲市連城別苑小區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</si>
  <si>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邯鄲市文物保護研究所，〈邯鄲市連城別苑古墓發掘簡報〉，《文物春秋》，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114-120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</si>
  <si>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河北省邯鄲市連城別苑小區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</si>
  <si>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河北省邯鄲市連城別苑小區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</si>
  <si>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河北省邢台市橋西區中興西大街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</si>
  <si>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Arial"/>
        <family val="2"/>
      </rPr>
      <t>李軍，〈邢台旅館唐、金墓葬〉，《文物春秋》，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</si>
  <si>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河北省張家口市蔚縣</t>
    </r>
  </si>
  <si>
    <r>
      <rPr>
        <sz val="12"/>
        <color theme="1"/>
        <rFont val="Arial"/>
        <family val="2"/>
      </rPr>
      <t>河北省張家口市蔚縣宋家莊鄉西大雲畽村</t>
    </r>
  </si>
  <si>
    <r>
      <rPr>
        <sz val="12"/>
        <color theme="1"/>
        <rFont val="Arial"/>
        <family val="2"/>
      </rPr>
      <t>河北省張家口市蔚縣小五台山金河寺北塔林資中政公禪師靈塔</t>
    </r>
  </si>
  <si>
    <r>
      <rPr>
        <sz val="12"/>
        <color theme="1"/>
        <rFont val="Arial"/>
        <family val="2"/>
      </rPr>
      <t>河北省唐山市欒南縣奔城鎮薛官宅村</t>
    </r>
  </si>
  <si>
    <r>
      <rPr>
        <sz val="12"/>
        <color theme="1"/>
        <rFont val="Arial"/>
        <family val="2"/>
      </rPr>
      <t>李樹偉、杜志軍，〈灤南縣出土金代石函〉，《文物春秋》，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</si>
  <si>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北京市通州區次渠鎮渠村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</si>
  <si>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北京市文物研究所，〈北京通州次渠唐金墓發掘簡報〉，《文物春秋》，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</si>
  <si>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北京市密雲區大唐莊村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</si>
  <si>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北京市文物研究所，〈北京市密雲區金代石棺墓發掘簡報〉，《北方文物》，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</si>
  <si>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河南省洛陽市宜陽縣</t>
    </r>
  </si>
  <si>
    <r>
      <rPr>
        <sz val="12"/>
        <color theme="1"/>
        <rFont val="Arial"/>
        <family val="2"/>
      </rPr>
      <t>洛陽市第二文物工作隊，〈宜陽發現一座金代紀年壁畫墓〉，《中原文物》，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</si>
  <si>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河南省焦作市中站區老萬莊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</si>
  <si>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河南省博物館、焦作市博物館，〈焦作金代壁畫墓發掘簡報〉，《河南文博通訊》，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</si>
  <si>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河南省焦作市博愛縣王莊村</t>
    </r>
  </si>
  <si>
    <r>
      <rPr>
        <sz val="12"/>
        <color theme="1"/>
        <rFont val="Arial"/>
        <family val="2"/>
      </rPr>
      <t>鄒</t>
    </r>
    <r>
      <rPr>
        <sz val="12"/>
        <color theme="1"/>
        <rFont val="Calibri"/>
        <family val="2"/>
      </rPr>
      <t>[</t>
    </r>
    <r>
      <rPr>
        <sz val="12"/>
        <color theme="1"/>
        <rFont val="Arial"/>
        <family val="2"/>
      </rPr>
      <t>王复</t>
    </r>
    <r>
      <rPr>
        <sz val="12"/>
        <color theme="1"/>
        <rFont val="Calibri"/>
        <family val="2"/>
      </rPr>
      <t>]</t>
    </r>
  </si>
  <si>
    <r>
      <rPr>
        <sz val="12"/>
        <color theme="1"/>
        <rFont val="Arial"/>
        <family val="2"/>
      </rPr>
      <t>河南省博物館、焦作市博物館，〈河南焦作金墓發掘簡報〉，《文物》，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1-11</t>
    </r>
    <r>
      <rPr>
        <sz val="12"/>
        <color theme="1"/>
        <rFont val="Arial"/>
        <family val="2"/>
      </rPr>
      <t>。
楊寶順，〈焦作金墓發掘簡報〉，《河南文博通訊》，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</si>
  <si>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河南省焦作市中站區老萬莊村</t>
    </r>
  </si>
  <si>
    <r>
      <rPr>
        <sz val="12"/>
        <color theme="1"/>
        <rFont val="Arial"/>
        <family val="2"/>
      </rPr>
      <t>河南省焦作市中站區西馮封村</t>
    </r>
  </si>
  <si>
    <r>
      <rPr>
        <sz val="12"/>
        <color theme="1"/>
        <rFont val="Arial"/>
        <family val="2"/>
      </rPr>
      <t>河南省焦作市中站區新李封村</t>
    </r>
  </si>
  <si>
    <r>
      <rPr>
        <sz val="12"/>
        <color theme="1"/>
        <rFont val="Arial"/>
        <family val="2"/>
      </rPr>
      <t>河南省焦作市西南隅焦作電廠</t>
    </r>
  </si>
  <si>
    <r>
      <rPr>
        <sz val="12"/>
        <color theme="1"/>
        <rFont val="Arial"/>
        <family val="2"/>
      </rPr>
      <t>焦作市文物工作隊，〈焦作電廠金墓發掘簡報〉，《中原文物》，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97-101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</si>
  <si>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河南省洛陽市孟津縣麻屯鎮東北的邙嶺坡</t>
    </r>
  </si>
  <si>
    <r>
      <rPr>
        <sz val="12"/>
        <color theme="1"/>
        <rFont val="Arial"/>
        <family val="2"/>
      </rPr>
      <t>錢擇等人</t>
    </r>
  </si>
  <si>
    <r>
      <rPr>
        <sz val="12"/>
        <color theme="1"/>
        <rFont val="Arial"/>
        <family val="2"/>
      </rPr>
      <t>洛陽市文物工作隊，〈洛陽孟津縣麻屯金墓發掘簡報〉，《華夏考古》，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</si>
  <si>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河南省周口市鹿邑縣</t>
    </r>
    <r>
      <rPr>
        <sz val="12"/>
        <color theme="1"/>
        <rFont val="Calibri"/>
        <family val="2"/>
      </rPr>
      <t>M1-M4</t>
    </r>
  </si>
  <si>
    <r>
      <rPr>
        <sz val="12"/>
        <color theme="1"/>
        <rFont val="Arial"/>
        <family val="2"/>
      </rPr>
      <t>丁永安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丁仝祖父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、時氏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丁仝祖母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、魯氏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丁仝祖母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、丁兹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丁仝父親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、李氏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丁仝母親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、丁輯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丁仝之兄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、賀氏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丁仝之嫂子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</si>
  <si>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河南省文物考古研究所，〈河南鹿邑渦河船閘金墓發掘簡報〉，《華夏考古》，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</si>
  <si>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河南省新鄉縣輝縣市百泉鎮</t>
    </r>
  </si>
  <si>
    <r>
      <rPr>
        <sz val="12"/>
        <color theme="1"/>
        <rFont val="Arial"/>
        <family val="2"/>
      </rPr>
      <t>新鄉地區文物管理委員會、輝縣百泉文物管理所，〈河南輝縣百泉金墓發掘簡報〉，《考古》，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914-916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</si>
  <si>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河南省洛陽市西工區洛北鄉史家屯村</t>
    </r>
    <r>
      <rPr>
        <sz val="12"/>
        <color theme="1"/>
        <rFont val="Calibri"/>
        <family val="2"/>
      </rPr>
      <t>IM1719</t>
    </r>
  </si>
  <si>
    <r>
      <rPr>
        <sz val="12"/>
        <color theme="1"/>
        <rFont val="Arial"/>
        <family val="2"/>
      </rPr>
      <t>洛陽市第二文物工作隊，〈洛陽道北金代磚雕墓〉，《文物》，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</si>
  <si>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河南省焦作市武陟縣小董鄉</t>
    </r>
  </si>
  <si>
    <r>
      <rPr>
        <sz val="12"/>
        <color theme="1"/>
        <rFont val="Arial"/>
        <family val="2"/>
      </rPr>
      <t>河南省博物館、楊煥成，〈河南武陟縣小董金代雕磚墓〉，《文物》，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</si>
  <si>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河南省修武縣郇封鄉大位村</t>
    </r>
  </si>
  <si>
    <r>
      <rPr>
        <sz val="12"/>
        <color theme="1"/>
        <rFont val="Arial"/>
        <family val="2"/>
      </rPr>
      <t>焦作市文物工作隊、修武縣文物管理所，〈河南修武大位金代雜劇磚雕墓〉，《文物》，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</si>
  <si>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河南省三門峽市義馬市</t>
    </r>
  </si>
  <si>
    <r>
      <rPr>
        <sz val="12"/>
        <color theme="1"/>
        <rFont val="Arial"/>
        <family val="2"/>
      </rPr>
      <t>三門峽市文物工作隊、義馬市文物管理委員會，〈義馬市金代磚雕墓發掘簡報〉，《華夏考古》，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</si>
  <si>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河南省鄭州市滎陽市杜常村</t>
    </r>
  </si>
  <si>
    <r>
      <rPr>
        <sz val="12"/>
        <color theme="1"/>
        <rFont val="Arial"/>
        <family val="2"/>
      </rPr>
      <t>鄭州市文物考古研究局、滎陽縣文物保護管理所，〈滎陽杜常村金代磚雕墓〉，《中原文物》，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27-31</t>
    </r>
    <r>
      <rPr>
        <sz val="12"/>
        <color theme="1"/>
        <rFont val="Arial"/>
        <family val="2"/>
      </rPr>
      <t>。
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</si>
  <si>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河南省安陽縣林州市</t>
    </r>
  </si>
  <si>
    <r>
      <rPr>
        <sz val="12"/>
        <color theme="1"/>
        <rFont val="Arial"/>
        <family val="2"/>
      </rPr>
      <t>趙處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出自甬道題記，考古報告判斷為墓主姓名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</si>
  <si>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張增午，〈河南林縣金墓清理簡報〉，《華夏考古》，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</si>
  <si>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河南省鶴壁市鶴壁集鄉東頭村</t>
    </r>
  </si>
  <si>
    <r>
      <rPr>
        <sz val="12"/>
        <color theme="1"/>
        <rFont val="Arial"/>
        <family val="2"/>
      </rPr>
      <t>鶴壁市文物工作隊，〈鶴壁市東頭村金墓發掘簡報〉，《中原文物》，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</si>
  <si>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河南省鄭州市滎陽市插閻村</t>
    </r>
  </si>
  <si>
    <r>
      <rPr>
        <sz val="12"/>
        <color theme="1"/>
        <rFont val="Arial"/>
        <family val="2"/>
      </rPr>
      <t>河南省文物考古研究所、滎陽市文物保管所，〈河南滎陽金墓發掘簡報〉，《華夏考古》，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</si>
  <si>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河南省安陽縣北關區郭家灣村洹水北岸弧弓灣內</t>
    </r>
    <r>
      <rPr>
        <sz val="12"/>
        <color theme="1"/>
        <rFont val="Calibri"/>
        <family val="2"/>
      </rPr>
      <t>M1-M5</t>
    </r>
  </si>
  <si>
    <r>
      <rPr>
        <sz val="12"/>
        <color theme="1"/>
        <rFont val="Arial"/>
        <family val="2"/>
      </rPr>
      <t>周到，〈考古簡訊：河南安陽郭家灣小型金代墓〉，《考古通訊》，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</si>
  <si>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河南省鄭州市滎陽市</t>
    </r>
    <r>
      <rPr>
        <sz val="12"/>
        <color theme="1"/>
        <rFont val="Calibri"/>
        <family val="2"/>
      </rPr>
      <t>M7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</si>
  <si>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鄭州市文物工作隊、滎陽縣文物保管所，〈河南滎陽城關發現兩座金墓〉，《華夏考古》，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</si>
  <si>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河南省新鄉市紅旗區城關村南幹橋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</si>
  <si>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張新斌，〈河南新鄉市宋金墓〉，《考古》，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</si>
  <si>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河南省新鄉市紅旗區城關村南幹橋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</si>
  <si>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河南省新鄉市紅旗區城關村南幹橋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</si>
  <si>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河南省洛陽市邙山鎮南麓陵園路景山小區</t>
    </r>
  </si>
  <si>
    <r>
      <rPr>
        <sz val="12"/>
        <color theme="1"/>
        <rFont val="Arial"/>
        <family val="2"/>
      </rPr>
      <t>杜氏夫婦、張外翁外婆</t>
    </r>
  </si>
  <si>
    <r>
      <rPr>
        <sz val="12"/>
        <color theme="1"/>
        <rFont val="Arial"/>
        <family val="2"/>
      </rPr>
      <t>褚衛紅、嚴輝，〈洛陽邙山出土金代買地券〉，《文物》，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</si>
  <si>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河南省洛陽市嵩縣河村鄉北坡村桐油廠基建工地</t>
    </r>
  </si>
  <si>
    <r>
      <rPr>
        <sz val="12"/>
        <color theme="1"/>
        <rFont val="Arial"/>
        <family val="2"/>
      </rPr>
      <t>董貴□</t>
    </r>
  </si>
  <si>
    <r>
      <rPr>
        <sz val="12"/>
        <color theme="1"/>
        <rFont val="Arial"/>
        <family val="2"/>
      </rPr>
      <t>刁淑琴，〈洛陽嵩縣發現金代買地券〉，《文物》，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72</t>
    </r>
    <r>
      <rPr>
        <sz val="12"/>
        <color theme="1"/>
        <rFont val="Arial"/>
        <family val="2"/>
      </rPr>
      <t>。
李獻奇，〈河南嵩縣發現金大定董承祖買地券〉，《中原文物》，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</si>
  <si>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河南省洛寧縣小界鄉上村</t>
    </r>
  </si>
  <si>
    <r>
      <rPr>
        <sz val="12"/>
        <color theme="1"/>
        <rFont val="Arial"/>
        <family val="2"/>
      </rPr>
      <t>廖奔、楊建民，〈河南洛寧上村宋金社火雜劇磚雕敘考〉，《文物》，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74-80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</si>
  <si>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河南省洛陽市澗西區七里河村</t>
    </r>
  </si>
  <si>
    <r>
      <rPr>
        <sz val="12"/>
        <color theme="1"/>
        <rFont val="Arial"/>
        <family val="2"/>
      </rPr>
      <t>劉震偉，〈洛陽澗西金墓清理記〉，《考古》，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690</t>
    </r>
    <r>
      <rPr>
        <sz val="12"/>
        <color theme="1"/>
        <rFont val="Arial"/>
        <family val="2"/>
      </rPr>
      <t>。
北京大學中國考古學研究中心、北京大學考古文博學院、洛陽古代藝術博物館，〈洛陽澗西七里河仿木構磚室墓測繪簡報〉，《考古與文物》，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</si>
  <si>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河南省洛陽市苗北村</t>
    </r>
    <r>
      <rPr>
        <sz val="12"/>
        <color theme="1"/>
        <rFont val="Calibri"/>
        <family val="2"/>
      </rPr>
      <t>IM3634</t>
    </r>
  </si>
  <si>
    <r>
      <rPr>
        <sz val="12"/>
        <color theme="1"/>
        <rFont val="Arial"/>
        <family val="2"/>
      </rPr>
      <t>唐瑜的叔翁、叔孫母等</t>
    </r>
  </si>
  <si>
    <r>
      <rPr>
        <sz val="12"/>
        <color theme="1"/>
        <rFont val="Arial"/>
        <family val="2"/>
      </rPr>
      <t>洛陽市文物考古研究院，〈河南洛陽市苗北村五代、宋金墓葬發掘簡報〉，《考古》，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</si>
  <si>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河南省三門峽市義馬市狂口村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</si>
  <si>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三門峽市文物考古研究所，〈河南義馬狂口村金代磚雕壁畫墓發掘簡報〉，《文物》，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</si>
  <si>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河南省焦作市孟州市城伯鎮東武章村</t>
    </r>
  </si>
  <si>
    <r>
      <rPr>
        <sz val="12"/>
        <color theme="1"/>
        <rFont val="Arial"/>
        <family val="2"/>
      </rPr>
      <t>焦珪</t>
    </r>
  </si>
  <si>
    <r>
      <rPr>
        <sz val="12"/>
        <color theme="1"/>
        <rFont val="Arial"/>
        <family val="2"/>
      </rPr>
      <t>陳朝雲、劉夢娜，〈大金進義校尉焦君墓志研究〉，《中原文物》，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</si>
  <si>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陝西省韓城市東北郊安居寨村</t>
    </r>
  </si>
  <si>
    <r>
      <rPr>
        <sz val="12"/>
        <color theme="1"/>
        <rFont val="Arial"/>
        <family val="2"/>
      </rPr>
      <t>景法壽、王文炳、法沼師、悟賢</t>
    </r>
  </si>
  <si>
    <r>
      <t>?-1176(</t>
    </r>
    <r>
      <rPr>
        <sz val="12"/>
        <color theme="1"/>
        <rFont val="Arial"/>
        <family val="2"/>
      </rPr>
      <t>景法壽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、其餘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</si>
  <si>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任喜來、呼林貴，〈陜西韓城金代僧群墓〉，《文博》，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9-12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</si>
  <si>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陝西省咸陽市秦都區瑞祥小區一號</t>
    </r>
  </si>
  <si>
    <r>
      <rPr>
        <sz val="12"/>
        <color theme="1"/>
        <rFont val="Arial"/>
        <family val="2"/>
      </rPr>
      <t>咸陽市文物考古研究所，〈咸陽瑞祥小區發現的金墓〉，《文博》，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</si>
  <si>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陝西省西安市北郊西安醫療設備廠</t>
    </r>
  </si>
  <si>
    <r>
      <rPr>
        <sz val="12"/>
        <color theme="1"/>
        <rFont val="Arial"/>
        <family val="2"/>
      </rPr>
      <t>潘順、李氏</t>
    </r>
  </si>
  <si>
    <r>
      <t>?-1191(</t>
    </r>
    <r>
      <rPr>
        <sz val="12"/>
        <color theme="1"/>
        <rFont val="Arial"/>
        <family val="2"/>
      </rPr>
      <t>潘順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?-1192(</t>
    </r>
    <r>
      <rPr>
        <sz val="12"/>
        <color theme="1"/>
        <rFont val="Arial"/>
        <family val="2"/>
      </rPr>
      <t>李氏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</si>
  <si>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倪志俊、韓國河、程林泉，〈西安市北郊金代墓葬發掘簡報〉，《考古與文物》，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</si>
  <si>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陝西省寶雞市千陽縣冉家溝村</t>
    </r>
  </si>
  <si>
    <r>
      <rPr>
        <sz val="12"/>
        <color theme="1"/>
        <rFont val="Arial"/>
        <family val="2"/>
      </rPr>
      <t>趙淮、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</si>
  <si>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?-1192(</t>
    </r>
    <r>
      <rPr>
        <sz val="12"/>
        <color theme="1"/>
        <rFont val="Arial"/>
        <family val="2"/>
      </rPr>
      <t>趙淮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</si>
  <si>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寶雞市考古隊、千陽縣文化館，〈陝西千陽發現金明昌四年雕磚畫墓〉，《文博》，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89-94</t>
    </r>
    <r>
      <rPr>
        <sz val="12"/>
        <color theme="1"/>
        <rFont val="Arial"/>
        <family val="2"/>
      </rPr>
      <t>。
魯西奇，《中國古代買地券研究》，廈門：廈門大學出版社，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</si>
  <si>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陝西省寶雞市南郊長嶺機器廠</t>
    </r>
  </si>
  <si>
    <r>
      <rPr>
        <sz val="12"/>
        <color theme="1"/>
        <rFont val="Arial"/>
        <family val="2"/>
      </rPr>
      <t>劉明科，〈寶雞市長嶺機器廠宋墓時代質疑〉，《文博》，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期，頁、</t>
    </r>
    <r>
      <rPr>
        <sz val="12"/>
        <color theme="1"/>
        <rFont val="Calibri"/>
        <family val="2"/>
      </rPr>
      <t>63</t>
    </r>
    <r>
      <rPr>
        <sz val="12"/>
        <color theme="1"/>
        <rFont val="Arial"/>
        <family val="2"/>
      </rPr>
      <t>。
盧建國、官波舟，〈寶雞市長嶺機器廠宋墓清理簡報〉，《文博》，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</si>
  <si>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陝西省耀縣董家河鎮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</si>
  <si>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銅川市考古研究所，〈陝西耀縣董家河金墓清理簡報〉，《文博》，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期，頁、</t>
    </r>
    <r>
      <rPr>
        <sz val="12"/>
        <color theme="1"/>
        <rFont val="Calibri"/>
        <family val="2"/>
      </rPr>
      <t>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</si>
  <si>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陝西省耀縣董家河鎮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</si>
  <si>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郄震、</t>
    </r>
    <r>
      <rPr>
        <sz val="12"/>
        <color theme="1"/>
        <rFont val="Calibri"/>
        <family val="2"/>
      </rPr>
      <t>Unknown</t>
    </r>
  </si>
  <si>
    <r>
      <t>?-1192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</si>
  <si>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陝西省西安市長安區韋區街道夏殿村</t>
    </r>
  </si>
  <si>
    <r>
      <rPr>
        <sz val="12"/>
        <color theme="1"/>
        <rFont val="Arial"/>
        <family val="2"/>
      </rPr>
      <t>陝西省考古研究院，〈西安南郊夏殿村金代墓葬發掘簡報〉，《考古與文物》，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</si>
  <si>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陝西省西安市雁塔區曲江鄉孟村Ⅱ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</si>
  <si>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陝西省考古研究所，〈西安南郊孟村宋金墓發掘簡報〉，《考古與文物》，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</si>
  <si>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甘肅省臨夏回族自治州臨夏市南龍鄉</t>
    </r>
  </si>
  <si>
    <r>
      <rPr>
        <sz val="12"/>
        <color theme="1"/>
        <rFont val="Arial"/>
        <family val="2"/>
      </rPr>
      <t>王吉、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</si>
  <si>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?-1175(</t>
    </r>
    <r>
      <rPr>
        <sz val="12"/>
        <color theme="1"/>
        <rFont val="Arial"/>
        <family val="2"/>
      </rPr>
      <t>王吉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</si>
  <si>
    <r>
      <rPr>
        <sz val="12"/>
        <color theme="1"/>
        <rFont val="Arial"/>
        <family val="2"/>
      </rPr>
      <t>臨夏回族自治州博物館，〈甘肅臨夏金代磚雕墓〉，《文物》，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</si>
  <si>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甘肅省天水市清水縣賈川鄉董灣村</t>
    </r>
  </si>
  <si>
    <r>
      <rPr>
        <sz val="12"/>
        <color theme="1"/>
        <rFont val="Arial"/>
        <family val="2"/>
      </rPr>
      <t>北京大學中國考古學研究中心、甘肅省文物考古研究所，〈甘肅省清水縣賈川鄉董灣村金墓〉，《考古與文物》，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</si>
  <si>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甘肅省平涼市靜寧縣賈河公社張家灣</t>
    </r>
  </si>
  <si>
    <r>
      <rPr>
        <sz val="12"/>
        <color theme="1"/>
        <rFont val="Arial"/>
        <family val="2"/>
      </rPr>
      <t>平涼地區博物館、劉玉林，〈甘肅靜寧發現金代墓葬〉，《考古》，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806-809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</si>
  <si>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甘肅省寧夏回族自治區固原市西吉縣將臺鄉</t>
    </r>
  </si>
  <si>
    <r>
      <rPr>
        <sz val="12"/>
        <color theme="1"/>
        <rFont val="Arial"/>
        <family val="2"/>
      </rPr>
      <t>寧夏文物考古研究所、西吉縣文物管理所，〈寧夏西吉縣漢、金墓發掘簡報〉，《考古》，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408-413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</si>
  <si>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甘肅省蘭州市西南方中山林</t>
    </r>
  </si>
  <si>
    <r>
      <rPr>
        <sz val="12"/>
        <color theme="1"/>
        <rFont val="Arial"/>
        <family val="2"/>
      </rPr>
      <t>甘肅省文物管理委員會、陳賢儒，〈蘭州中山林金代雕磚墓清理簡報〉，《文物》，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76-78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</si>
  <si>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陝西省延安市甘泉縣城關鎮袁莊村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</si>
  <si>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朱俊、少氏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朱俊夫婦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、朱孜、高氏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根據題記與壁畫，推測為朱孜夫婦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</si>
  <si>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王勇剛等，〈陝西甘泉金代壁畫墓〉，《文物》，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26-42</t>
    </r>
    <r>
      <rPr>
        <sz val="12"/>
        <color theme="1"/>
        <rFont val="Arial"/>
        <family val="2"/>
      </rPr>
      <t>。
延安市文物研究所，〈陜西甘泉城關鎮袁莊村金代紀年畫像磚墓群調查簡報〉，《考古與文物》，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</si>
  <si>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陝西省延安市甘泉縣城關鎮袁莊村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</si>
  <si>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陝西省延安市甘泉縣城關鎮袁莊村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</si>
  <si>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張忠</t>
    </r>
  </si>
  <si>
    <r>
      <t>1132-1189(58)(</t>
    </r>
    <r>
      <rPr>
        <sz val="12"/>
        <color theme="1"/>
        <rFont val="Arial"/>
        <family val="2"/>
      </rPr>
      <t>根據墓室西壁題記推測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</si>
  <si>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陝西省渭南市臨渭區崇寧鎮靳尚村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</si>
  <si>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陜西省考古研究院，〈陜西渭南靳尚村金末元初壁畫墓發掘簡報〉，《考古與文物》，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</si>
  <si>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陝西省西安市雁塔區黃渠頭村</t>
    </r>
  </si>
  <si>
    <r>
      <rPr>
        <sz val="12"/>
        <color theme="1"/>
        <rFont val="Arial"/>
        <family val="2"/>
      </rPr>
      <t>西安市文物保護考古研究院、遼寧師範大學歷史文化旅遊學院，〈西安南郊黃渠頭村金墓發掘簡報〉，《文物春秋》，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</si>
  <si>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陝西省西安市雁塔區觀音廟村</t>
    </r>
  </si>
  <si>
    <r>
      <rPr>
        <sz val="12"/>
        <color theme="1"/>
        <rFont val="Arial"/>
        <family val="2"/>
      </rPr>
      <t>李居柔</t>
    </r>
  </si>
  <si>
    <r>
      <rPr>
        <sz val="12"/>
        <color theme="1"/>
        <rFont val="Arial"/>
        <family val="2"/>
      </rPr>
      <t>陝西省考古研究院，〈陝西西安金代李居柔墓發掘簡報〉，《考古與文物》，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</si>
  <si>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山西省長治市馬廠鎮安昌村</t>
    </r>
    <r>
      <rPr>
        <sz val="12"/>
        <color theme="1"/>
        <rFont val="Calibri"/>
        <family val="2"/>
      </rPr>
      <t>ZAM8</t>
    </r>
  </si>
  <si>
    <r>
      <rPr>
        <sz val="12"/>
        <color theme="1"/>
        <rFont val="Arial"/>
        <family val="2"/>
      </rPr>
      <t>崔晸、張氏</t>
    </r>
  </si>
  <si>
    <r>
      <t>1064-1126(63)(</t>
    </r>
    <r>
      <rPr>
        <sz val="12"/>
        <color theme="1"/>
        <rFont val="Arial"/>
        <family val="2"/>
      </rPr>
      <t>崔晸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1060-1143(84)(</t>
    </r>
    <r>
      <rPr>
        <sz val="12"/>
        <color theme="1"/>
        <rFont val="Arial"/>
        <family val="2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</si>
  <si>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商彤流、楊林中、李永杰，〈長治市北郊安昌村出土金代墓葬〉，《文物世界》，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3-7</t>
    </r>
    <r>
      <rPr>
        <sz val="12"/>
        <color theme="1"/>
        <rFont val="Arial"/>
        <family val="2"/>
      </rPr>
      <t>。
商彤流，〈長治市安昌村出土的金代墓葬〉，《藝術史研究》，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407-420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</si>
  <si>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山西省長治市馬廠鎮安昌村</t>
    </r>
    <r>
      <rPr>
        <sz val="12"/>
        <color theme="1"/>
        <rFont val="Calibri"/>
        <family val="2"/>
      </rPr>
      <t>ZAM2</t>
    </r>
  </si>
  <si>
    <r>
      <rPr>
        <sz val="12"/>
        <color theme="1"/>
        <rFont val="Arial"/>
        <family val="2"/>
      </rPr>
      <t>山西省長治市故漳鄉魏村</t>
    </r>
  </si>
  <si>
    <r>
      <rPr>
        <sz val="12"/>
        <color theme="1"/>
        <rFont val="Arial"/>
        <family val="2"/>
      </rPr>
      <t>長治市博物館，〈山西長治市魏村金代紀年彩繪磚雕墓〉，《考古》，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</si>
  <si>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山西省長治市故漳公社</t>
    </r>
  </si>
  <si>
    <r>
      <rPr>
        <sz val="12"/>
        <color theme="1"/>
        <rFont val="Arial"/>
        <family val="2"/>
      </rPr>
      <t>長治市博物館、王進先，〈山西長治市故漳金代紀年墓〉，《考古》，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737-743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</si>
  <si>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山西省長治市安昌村</t>
    </r>
  </si>
  <si>
    <r>
      <rPr>
        <sz val="12"/>
        <color theme="1"/>
        <rFont val="Arial"/>
        <family val="2"/>
      </rPr>
      <t>長治博物館、王進先、朱曉芳，〈山西長治安昌金墓〉，《文物》，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76-85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</si>
  <si>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山西省長治市李村溝村</t>
    </r>
  </si>
  <si>
    <r>
      <rPr>
        <sz val="12"/>
        <color theme="1"/>
        <rFont val="Arial"/>
        <family val="2"/>
      </rPr>
      <t>王秀生，〈山西長治李村溝壁畫墓清理〉，《考古》，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352-356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</si>
  <si>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山西省長治市壺關縣上好牢村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</si>
  <si>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山西省考古研究所、長治市文物旅遊局、壺關縣文體廣電局，〈山西壺關縣上好牢村宋金時期墓葬〉，《考古》，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</si>
  <si>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山西省長治市壺關縣上好牢村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</si>
  <si>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山西省長治市屯留縣宋村</t>
    </r>
  </si>
  <si>
    <r>
      <rPr>
        <sz val="12"/>
        <color theme="1"/>
        <rFont val="Arial"/>
        <family val="2"/>
      </rPr>
      <t>宋榮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據題記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</si>
  <si>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王進先、楊林中，〈山西屯留宋村金代壁畫墓〉，《文物》，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43-51</t>
    </r>
    <r>
      <rPr>
        <sz val="12"/>
        <color theme="1"/>
        <rFont val="Arial"/>
        <family val="2"/>
      </rPr>
      <t>。
王義印，〈山西屯留宋村金代壁畫墓墨書題記研究〉，《中原文物》，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113-118</t>
    </r>
    <r>
      <rPr>
        <sz val="12"/>
        <color theme="1"/>
        <rFont val="Arial"/>
        <family val="2"/>
      </rPr>
      <t>。
鄧文寬，〈《金天會十三年乙卯歲（</t>
    </r>
    <r>
      <rPr>
        <sz val="12"/>
        <color theme="1"/>
        <rFont val="Calibri"/>
        <family val="2"/>
      </rPr>
      <t>1135</t>
    </r>
    <r>
      <rPr>
        <sz val="12"/>
        <color theme="1"/>
        <rFont val="Arial"/>
        <family val="2"/>
      </rPr>
      <t>年）曆日》疏證〉，《文物》，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</si>
  <si>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山西省考古研究所、長治市博物館，〈山西屯留宋村金代壁畫墓〉，《文物》，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</si>
  <si>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山西省長治市長子縣小關村</t>
    </r>
  </si>
  <si>
    <r>
      <rPr>
        <sz val="12"/>
        <color theme="1"/>
        <rFont val="Arial"/>
        <family val="2"/>
      </rPr>
      <t>長治市博物館，〈山西長子縣小關村金代紀年壁畫墓〉，《文物》，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</si>
  <si>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山西省長治市長子縣石哲公社</t>
    </r>
  </si>
  <si>
    <r>
      <rPr>
        <sz val="12"/>
        <color theme="1"/>
        <rFont val="Arial"/>
        <family val="2"/>
      </rPr>
      <t>山西省考古研究所晉東南工作站，〈山西長子縣石哲金代壁畫墓〉，《文物》，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</si>
  <si>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山西省長治市沁縣東莊村</t>
    </r>
  </si>
  <si>
    <r>
      <rPr>
        <sz val="12"/>
        <color theme="1"/>
        <rFont val="Arial"/>
        <family val="2"/>
      </rPr>
      <t>商彤流、郭海林，〈山西沁縣發現金代磚雕墓〉，《文物》，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</si>
  <si>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山西省長治市沁縣故縣鎮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</si>
  <si>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商彤流、郭海林、李春芬，〈山西沁縣出土金代孝行磚雕〉，《上海文博論叢》，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</si>
  <si>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山西省長治市沁縣故縣鎮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</si>
  <si>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</si>
  <si>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山西省考古研究所、山西省聞喜縣博物館、楊富斗，〈山西省聞喜縣金代磚雕、壁畫墓〉，《文物》，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</si>
  <si>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</si>
  <si>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李□品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</si>
  <si>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</si>
  <si>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</si>
  <si>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</si>
  <si>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山西省運城市聞喜縣小羅莊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</si>
  <si>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山西省運城市聞喜縣下陽村</t>
    </r>
  </si>
  <si>
    <r>
      <rPr>
        <sz val="12"/>
        <color theme="1"/>
        <rFont val="Arial"/>
        <family val="2"/>
      </rPr>
      <t>山西省運城市聞喜縣中莊村</t>
    </r>
  </si>
  <si>
    <r>
      <rPr>
        <sz val="12"/>
        <color theme="1"/>
        <rFont val="Arial"/>
        <family val="2"/>
      </rPr>
      <t>山西省考古研究所侯馬工作站，〈多采多姿的金墓磚雕－－聞喜中莊金墓〉，《文物世界》，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</si>
  <si>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山西省運城市聞喜縣寺底村</t>
    </r>
  </si>
  <si>
    <r>
      <rPr>
        <sz val="12"/>
        <color theme="1"/>
        <rFont val="Arial"/>
        <family val="2"/>
      </rPr>
      <t>聞喜縣博物館，〈山西聞喜寺底金墓〉，《文物》，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</si>
  <si>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山西省運城市聞喜縣北張村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</si>
  <si>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運城市文物研究所，〈聞喜北張金墓發掘簡報〉，《三晉考古》，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524-525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</si>
  <si>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</si>
  <si>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山西省考古研究所、楊富斗，〈山西稷山金墓發掘簡報〉，《文物》，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</si>
  <si>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</si>
  <si>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</si>
  <si>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</si>
  <si>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</si>
  <si>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</si>
  <si>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段楫、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</si>
  <si>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山西省考古研究所、楊富斗，〈山西稷山金墓發掘簡報〉，《文物》，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45-63</t>
    </r>
    <r>
      <rPr>
        <sz val="12"/>
        <color theme="1"/>
        <rFont val="Arial"/>
        <family val="2"/>
      </rPr>
      <t>。
田建文、李永敏，〈馬村磚雕墓與段氏刻銘磚〉，《文物世界》，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12-19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</si>
  <si>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</si>
  <si>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</si>
  <si>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山西省運城市稷山縣苗圃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</si>
  <si>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山西省運城市稷山縣化峪鎮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</si>
  <si>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山西省運城市稷山縣化峪鎮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</si>
  <si>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山西省運城市稷山縣化峪鎮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</si>
  <si>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山西省運城市稷山縣化峪鎮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</si>
  <si>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山西省運城市稷山縣化峪鎮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</si>
  <si>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山西省運城市稷山縣馬村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</si>
  <si>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山西省考古研究所侯馬工作站，〈山西稷山馬村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號金墓〉，《文物世界》，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41-51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40</t>
    </r>
    <r>
      <rPr>
        <sz val="12"/>
        <color theme="1"/>
        <rFont val="Arial"/>
        <family val="2"/>
      </rPr>
      <t>。
山西省考古研究所、楊富斗，〈山西稷山金墓發掘簡報〉，《文物》，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</si>
  <si>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山西省臨汾市襄汾縣東侯村</t>
    </r>
  </si>
  <si>
    <r>
      <rPr>
        <sz val="12"/>
        <color theme="1"/>
        <rFont val="Arial"/>
        <family val="2"/>
      </rPr>
      <t>李蕙，〈山西襄汾侯村金代紀年磚雕墓〉，《文物》，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</si>
  <si>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山西省臨汾市襄汾縣永固村</t>
    </r>
  </si>
  <si>
    <r>
      <rPr>
        <sz val="12"/>
        <color theme="1"/>
        <rFont val="Arial"/>
        <family val="2"/>
      </rPr>
      <t>臨汾地區丁村文化工作站、陶富海，〈山西襄汾縣南董金墓清理簡報〉，《文物》，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</si>
  <si>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山西省臨汾市襄汾縣荊村溝</t>
    </r>
  </si>
  <si>
    <r>
      <rPr>
        <sz val="12"/>
        <color theme="1"/>
        <rFont val="Arial"/>
        <family val="2"/>
      </rPr>
      <t>山西省考古研究所，〈山西襄汾金墓清理簡報〉，《文物》，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</si>
  <si>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山西省臨汾市襄汾縣上莊村</t>
    </r>
  </si>
  <si>
    <r>
      <rPr>
        <sz val="12"/>
        <color theme="1"/>
        <rFont val="Arial"/>
        <family val="2"/>
      </rPr>
      <t>山西省臨汾市襄汾縣西郭村</t>
    </r>
  </si>
  <si>
    <r>
      <rPr>
        <sz val="12"/>
        <color theme="1"/>
        <rFont val="Arial"/>
        <family val="2"/>
      </rPr>
      <t>山西省呂梁市汾陽市杏花村鎮西堡村</t>
    </r>
    <r>
      <rPr>
        <sz val="12"/>
        <color theme="1"/>
        <rFont val="Calibri"/>
        <family val="2"/>
      </rPr>
      <t>M601</t>
    </r>
  </si>
  <si>
    <r>
      <rPr>
        <sz val="12"/>
        <color theme="1"/>
        <rFont val="Arial"/>
        <family val="2"/>
      </rPr>
      <t>山西省考古研究所，〈汾陽杏花村西堡墓地發掘簡報〉，《三晉考古》，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501-509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</si>
  <si>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山西省呂梁市汾陽市杏花村鎮西堡村</t>
    </r>
    <r>
      <rPr>
        <sz val="12"/>
        <color theme="1"/>
        <rFont val="Calibri"/>
        <family val="2"/>
      </rPr>
      <t>M603</t>
    </r>
  </si>
  <si>
    <r>
      <rPr>
        <sz val="12"/>
        <color theme="1"/>
        <rFont val="Arial"/>
        <family val="2"/>
      </rPr>
      <t>山西省呂梁市汾陽市杏花村鎮西堡村</t>
    </r>
    <r>
      <rPr>
        <sz val="12"/>
        <color theme="1"/>
        <rFont val="Calibri"/>
        <family val="2"/>
      </rPr>
      <t>M701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</si>
  <si>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</si>
  <si>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山西省考古研究所、汾陽縣博物館，〈山西汾陽金墓發掘簡報〉，《文物》，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</si>
  <si>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</si>
  <si>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</si>
  <si>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</si>
  <si>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</si>
  <si>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</si>
  <si>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</si>
  <si>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山西省呂梁市汾陽市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</si>
  <si>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</si>
  <si>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山西省考古研究所，〈汾西縣北掌墓地發掘簡報〉，《三晉考古》，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526-531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</si>
  <si>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</si>
  <si>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</si>
  <si>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</si>
  <si>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</si>
  <si>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</si>
  <si>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山西省臨汾市汾西縣佃坪鄉北掌村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</si>
  <si>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山西省臨汾市洪洞縣範村</t>
    </r>
  </si>
  <si>
    <r>
      <rPr>
        <sz val="12"/>
        <color theme="1"/>
        <rFont val="Arial"/>
        <family val="2"/>
      </rPr>
      <t>山西省考古研究所，〈洪洞范村金墓發掘簡報〉，《三晉考古》，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520-523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</si>
  <si>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山西省運城市絳縣裴家堡</t>
    </r>
  </si>
  <si>
    <r>
      <rPr>
        <sz val="12"/>
        <color theme="1"/>
        <rFont val="Arial"/>
        <family val="2"/>
      </rPr>
      <t>張德光，〈山西絳縣裴家堡古墓清理簡報〉，《考古通訊》，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58-60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</si>
  <si>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山西省運城市新絳縣龍興村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</si>
  <si>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山西省考古研究所、臨汾市文物局、襄汾縣博物館，〈新絳龍興村金墓發掘報告〉，《三晉考古》，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532-537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</si>
  <si>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山西省運城市新絳縣龍興村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</si>
  <si>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山西省運城市新絳縣龍興村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</si>
  <si>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山西省運城市垣曲縣東舖村</t>
    </r>
  </si>
  <si>
    <r>
      <rPr>
        <sz val="12"/>
        <color theme="1"/>
        <rFont val="Arial"/>
        <family val="2"/>
      </rPr>
      <t>張□</t>
    </r>
  </si>
  <si>
    <r>
      <rPr>
        <sz val="12"/>
        <color theme="1"/>
        <rFont val="Arial"/>
        <family val="2"/>
      </rPr>
      <t>呂遵諤，〈山西垣曲東鋪村的金墓〉，《考古通訊》，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44-48+20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</si>
  <si>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</si>
  <si>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山西省考古研究所等，《汾陽東龍觀宋金壁畫墓》，北京：文物出版社，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</si>
  <si>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M39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</si>
  <si>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M40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</si>
  <si>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M41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</si>
  <si>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M42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</si>
  <si>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</si>
  <si>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</si>
  <si>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M45</t>
    </r>
  </si>
  <si>
    <r>
      <rPr>
        <sz val="12"/>
        <color theme="1"/>
        <rFont val="Arial"/>
        <family val="2"/>
      </rPr>
      <t>山西省呂梁市汾陽市東龍觀村東龍觀北區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</si>
  <si>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Arial"/>
        <family val="2"/>
      </rPr>
      <t>山西省呂梁市汾陽市東龍觀南區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</si>
  <si>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山西省考古研究所、汾陽市文物旅遊局，〈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年山西汾陽東龍觀宋金墓地發掘簡報〉，《文物》，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23-38</t>
    </r>
    <r>
      <rPr>
        <sz val="12"/>
        <color theme="1"/>
        <rFont val="Arial"/>
        <family val="2"/>
      </rPr>
      <t>。
山西省考古研究所等，《汾陽東龍觀宋金壁畫墓》，北京：文物出版社，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</si>
  <si>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</si>
  <si>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王万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根據買地券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</si>
  <si>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?-1161(</t>
    </r>
    <r>
      <rPr>
        <sz val="12"/>
        <color theme="1"/>
        <rFont val="Arial"/>
        <family val="2"/>
      </rPr>
      <t>王万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</si>
  <si>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</si>
  <si>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山西省呂梁市汾陽市東龍觀南區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</si>
  <si>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王立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根據買地券與墓門匾額中的刻字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</si>
  <si>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?-1195(</t>
    </r>
    <r>
      <rPr>
        <sz val="12"/>
        <color theme="1"/>
        <rFont val="Arial"/>
        <family val="2"/>
      </rPr>
      <t>王立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</si>
  <si>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山西省考古研究所、汾陽市文物旅遊局，〈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年山西汾陽東龍觀宋金墓地發掘簡報〉，《文物》，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23-38</t>
    </r>
    <r>
      <rPr>
        <sz val="12"/>
        <color theme="1"/>
        <rFont val="Arial"/>
        <family val="2"/>
      </rPr>
      <t>。
鵬宇，〈金明昌六年《王立買地券》校釋〉，《中國國家博物館館刊》，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66-69</t>
    </r>
    <r>
      <rPr>
        <sz val="12"/>
        <color theme="1"/>
        <rFont val="Arial"/>
        <family val="2"/>
      </rPr>
      <t>。
山西省考古研究所等，《汾陽東龍觀宋金壁畫墓》，北京：文物出版社，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</si>
  <si>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</si>
  <si>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</si>
  <si>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</si>
  <si>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</si>
  <si>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</si>
  <si>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</si>
  <si>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</si>
  <si>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山西省呂梁市汾陽市東龍觀村東龍觀南區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</si>
  <si>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山西省臨汾市侯馬市牛村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</si>
  <si>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山西省考古研究所侯馬工作站，〈侯馬兩座金代紀年墓發掘報告〉，《文物世界》，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</si>
  <si>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山西省臨汾市侯馬市晉光藥廠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</si>
  <si>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□忠守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據買地券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</si>
  <si>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山西省臨汾市侯馬市大李村</t>
    </r>
  </si>
  <si>
    <r>
      <rPr>
        <sz val="12"/>
        <color theme="1"/>
        <rFont val="Arial"/>
        <family val="2"/>
      </rPr>
      <t>山西省考古研究所侯馬工作站，〈侯馬大李金代紀年墓〉，《文物世界》，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</si>
  <si>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</si>
  <si>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Arial"/>
        <family val="2"/>
      </rPr>
      <t>董萬、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</si>
  <si>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山西省考古研究所侯馬工作站，〈侯馬</t>
    </r>
    <r>
      <rPr>
        <sz val="12"/>
        <color theme="1"/>
        <rFont val="Calibri"/>
        <family val="2"/>
      </rPr>
      <t>101</t>
    </r>
    <r>
      <rPr>
        <sz val="12"/>
        <color theme="1"/>
        <rFont val="Arial"/>
        <family val="2"/>
      </rPr>
      <t>號金墓〉，《文物季刊》，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</si>
  <si>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</si>
  <si>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董明</t>
    </r>
  </si>
  <si>
    <r>
      <rPr>
        <sz val="12"/>
        <color theme="1"/>
        <rFont val="Arial"/>
        <family val="2"/>
      </rPr>
      <t>山西省文管會侯馬工作站、暢文齋，〈侯馬金代董氏墓介紹〉，《文物》，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50-55</t>
    </r>
    <r>
      <rPr>
        <sz val="12"/>
        <color theme="1"/>
        <rFont val="Arial"/>
        <family val="2"/>
      </rPr>
      <t>。
暢文齋，〈文物工作報導－山西省：侯馬一金墓中發現戲台模型〉，《文物》，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71</t>
    </r>
    <r>
      <rPr>
        <sz val="12"/>
        <color theme="1"/>
        <rFont val="Arial"/>
        <family val="2"/>
      </rPr>
      <t>。
楊富斗，〈侯馬金墓懷舊〉，《文物世界》，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</si>
  <si>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</si>
  <si>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董玘</t>
    </r>
  </si>
  <si>
    <r>
      <rPr>
        <sz val="12"/>
        <color theme="1"/>
        <rFont val="Arial"/>
        <family val="2"/>
      </rPr>
      <t>山西省文管會侯馬工作站、暢文齋，〈侯馬金代董氏墓介紹〉，《文物》，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</si>
  <si>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64H4M102</t>
    </r>
  </si>
  <si>
    <r>
      <rPr>
        <sz val="12"/>
        <color theme="1"/>
        <rFont val="Arial"/>
        <family val="2"/>
      </rPr>
      <t>董海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、趙氏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董海夫婦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、董靖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、文氏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後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董靖夫婦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、董樓喜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、衛氏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、文氏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董樓喜夫婦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、董念五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、趙氏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董念五夫婦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前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董念五之女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</si>
  <si>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山西省考古研究所侯馬工作站，〈侯馬</t>
    </r>
    <r>
      <rPr>
        <sz val="12"/>
        <color theme="1"/>
        <rFont val="Calibri"/>
        <family val="2"/>
      </rPr>
      <t>102</t>
    </r>
    <r>
      <rPr>
        <sz val="12"/>
        <color theme="1"/>
        <rFont val="Arial"/>
        <family val="2"/>
      </rPr>
      <t>號金墓〉，《文物季刊》，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28-40</t>
    </r>
    <r>
      <rPr>
        <sz val="12"/>
        <color theme="1"/>
        <rFont val="Arial"/>
        <family val="2"/>
      </rPr>
      <t>。
楊富斗、楊及耕，〈金墓磚雕叢探〉，《文物季刊》，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</si>
  <si>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65H4M102</t>
    </r>
  </si>
  <si>
    <r>
      <rPr>
        <sz val="12"/>
        <color theme="1"/>
        <rFont val="Arial"/>
        <family val="2"/>
      </rPr>
      <t>山西省考古研究所侯馬工作站、山西省考古研究所侯馬工作站，〈侯馬</t>
    </r>
    <r>
      <rPr>
        <sz val="12"/>
        <color theme="1"/>
        <rFont val="Calibri"/>
        <family val="2"/>
      </rPr>
      <t xml:space="preserve"> 65H4M102 </t>
    </r>
    <r>
      <rPr>
        <sz val="12"/>
        <color theme="1"/>
        <rFont val="Arial"/>
        <family val="2"/>
      </rPr>
      <t>金墓〉，《文物季刊》，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</si>
  <si>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</si>
  <si>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楊富斗，〈山西侯馬金墓發掘簡報〉，《考古》，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681-683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</si>
  <si>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</si>
  <si>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</si>
  <si>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</si>
  <si>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山西省臨汾市侯馬市牛村古城</t>
    </r>
    <r>
      <rPr>
        <sz val="12"/>
        <color theme="1"/>
        <rFont val="Calibri"/>
        <family val="2"/>
      </rPr>
      <t>M104</t>
    </r>
  </si>
  <si>
    <r>
      <rPr>
        <sz val="12"/>
        <color theme="1"/>
        <rFont val="Arial"/>
        <family val="2"/>
      </rPr>
      <t>山西省考古研究所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楊富斗，〈山西侯馬</t>
    </r>
    <r>
      <rPr>
        <sz val="12"/>
        <color theme="1"/>
        <rFont val="Calibri"/>
        <family val="2"/>
      </rPr>
      <t>104</t>
    </r>
    <r>
      <rPr>
        <sz val="12"/>
        <color theme="1"/>
        <rFont val="Arial"/>
        <family val="2"/>
      </rPr>
      <t>號金墓〉，《考古與文物》，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</si>
  <si>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山西省臨汾市侯馬市交電二級站</t>
    </r>
  </si>
  <si>
    <r>
      <rPr>
        <sz val="12"/>
        <color theme="1"/>
        <rFont val="Arial"/>
        <family val="2"/>
      </rPr>
      <t>山西省考古研究所侯馬工作站，〈侯馬市交電二級站金墓發掘報告〉，《文物季刊》，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</si>
  <si>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山西省大同市城南郊區雲中大學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</si>
  <si>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大同市博物館，〈大同市南郊金代壁畫墓〉，《考古學報》，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511-527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</si>
  <si>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山西省大同市城南郊區雲中大學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</si>
  <si>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陳慶、李氏</t>
    </r>
  </si>
  <si>
    <r>
      <t>1097-1157(61)(</t>
    </r>
    <r>
      <rPr>
        <sz val="12"/>
        <color theme="1"/>
        <rFont val="Arial"/>
        <family val="2"/>
      </rPr>
      <t>陳慶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?-1159(</t>
    </r>
    <r>
      <rPr>
        <sz val="12"/>
        <color theme="1"/>
        <rFont val="Arial"/>
        <family val="2"/>
      </rPr>
      <t>李氏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</si>
  <si>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山西省大同市站東街</t>
    </r>
  </si>
  <si>
    <r>
      <rPr>
        <sz val="12"/>
        <color theme="1"/>
        <rFont val="Arial"/>
        <family val="2"/>
      </rPr>
      <t>徐龜</t>
    </r>
  </si>
  <si>
    <r>
      <rPr>
        <sz val="12"/>
        <color theme="1"/>
        <rFont val="Arial"/>
        <family val="2"/>
      </rPr>
      <t>大同市博物館，〈山西大同市金代徐龜墓〉，《考古》，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51-57</t>
    </r>
    <r>
      <rPr>
        <sz val="12"/>
        <color theme="1"/>
        <rFont val="Arial"/>
        <family val="2"/>
      </rPr>
      <t>。
焦強，〈金代徐龜墓壁畫認識〉，《文物世界》，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</si>
  <si>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</t>
    </r>
  </si>
  <si>
    <r>
      <rPr>
        <sz val="12"/>
        <color theme="1"/>
        <rFont val="Arial"/>
        <family val="2"/>
      </rPr>
      <t>張秉信，〈山西大同西郊的一座金墓〉，《考古》，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</si>
  <si>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山西省大同市西環路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</si>
  <si>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大同市考古研究所，〈山西大同西環路遼金墓發掘簡報〉，《文物》，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</si>
  <si>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山西省大同市西環路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</si>
  <si>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劉氏</t>
    </r>
  </si>
  <si>
    <r>
      <rPr>
        <sz val="12"/>
        <color theme="1"/>
        <rFont val="Arial"/>
        <family val="2"/>
      </rPr>
      <t>山西省太原市小井峪村</t>
    </r>
  </si>
  <si>
    <r>
      <rPr>
        <sz val="12"/>
        <color theme="1"/>
        <rFont val="Arial"/>
        <family val="2"/>
      </rPr>
      <t>代尊德，〈山西太原郊區宋、金、元代磚墓〉，《考古》，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</si>
  <si>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山西省太原市義井村</t>
    </r>
  </si>
  <si>
    <r>
      <rPr>
        <sz val="12"/>
        <color theme="1"/>
        <rFont val="Arial"/>
        <family val="2"/>
      </rPr>
      <t>山西省太原市西流村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</si>
  <si>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</si>
  <si>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山西省考古研究所、左權縣文物旅游局，〈左權石匣墓地發掘報告〉，《三晉考古》，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327-403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</si>
  <si>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</si>
  <si>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</si>
  <si>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</si>
  <si>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</si>
  <si>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</si>
  <si>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</si>
  <si>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</si>
  <si>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</si>
  <si>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</si>
  <si>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山西省晉中市左權縣石匣村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</si>
  <si>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山西省太原市萬柏林區移村</t>
    </r>
  </si>
  <si>
    <r>
      <rPr>
        <sz val="12"/>
        <color theme="1"/>
        <rFont val="Arial"/>
        <family val="2"/>
      </rPr>
      <t>裴靜蓉，〈萬柏林區移村金元墓發掘簡報〉，《文物世界》，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</si>
  <si>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山西省晉中市昔陽縣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</si>
  <si>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山西省考古研究所、昔陽縣文物管理所、昔陽縣博物館，〈山西昔陽松溪路宋金墓發掘簡報〉，《考古與文物》，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</si>
  <si>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山西省忻州市繁峙縣南關村</t>
    </r>
  </si>
  <si>
    <r>
      <rPr>
        <sz val="12"/>
        <color theme="1"/>
        <rFont val="Arial"/>
        <family val="2"/>
      </rPr>
      <t>山西省考古研究所、首都師範大學歷史學院、忻州市文物管理處、繁峙縣文物管理所，〈山西繁峙南關村金代壁畫墓發掘簡報〉，《考古與文物》，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</si>
  <si>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山西省朔州朔城區</t>
    </r>
  </si>
  <si>
    <r>
      <rPr>
        <sz val="12"/>
        <color theme="1"/>
        <rFont val="Arial"/>
        <family val="2"/>
      </rPr>
      <t>法昶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、法柔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、行慜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、法舉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、住卞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、行備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法號，普濟大德行備，惠海的朋友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、行備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法號，勇救大德行備，惠海的師父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、史氏師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俗姓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、其餘</t>
    </r>
    <r>
      <rPr>
        <sz val="12"/>
        <color theme="1"/>
        <rFont val="Calibri"/>
        <family val="2"/>
      </rPr>
      <t>Unknown</t>
    </r>
  </si>
  <si>
    <r>
      <t>?-1153(</t>
    </r>
    <r>
      <rPr>
        <sz val="12"/>
        <color theme="1"/>
        <rFont val="Arial"/>
        <family val="2"/>
      </rPr>
      <t>法柔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?-1150(</t>
    </r>
    <r>
      <rPr>
        <sz val="12"/>
        <color theme="1"/>
        <rFont val="Arial"/>
        <family val="2"/>
      </rPr>
      <t>行慜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?-1165(</t>
    </r>
    <r>
      <rPr>
        <sz val="12"/>
        <color theme="1"/>
        <rFont val="Arial"/>
        <family val="2"/>
      </rPr>
      <t>法舉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?-1144(</t>
    </r>
    <r>
      <rPr>
        <sz val="12"/>
        <color theme="1"/>
        <rFont val="Arial"/>
        <family val="2"/>
      </rPr>
      <t>住卞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?-1148(</t>
    </r>
    <r>
      <rPr>
        <sz val="12"/>
        <color theme="1"/>
        <rFont val="Arial"/>
        <family val="2"/>
      </rPr>
      <t>史氏師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、其餘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</si>
  <si>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寧立新、雷云貴，〈朔州市朔城區金代僧人叢葬墓發掘簡報〉，《山西省考古學會論文集》，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138-145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</si>
  <si>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山西省朔縣北旺莊</t>
    </r>
    <r>
      <rPr>
        <sz val="12"/>
        <color theme="1"/>
        <rFont val="Calibri"/>
        <family val="2"/>
      </rPr>
      <t>M105</t>
    </r>
  </si>
  <si>
    <r>
      <rPr>
        <sz val="12"/>
        <color theme="1"/>
        <rFont val="Arial"/>
        <family val="2"/>
      </rPr>
      <t>寧立新，〈山西朔縣金代火葬墓〉，《文物》，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82-86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</si>
  <si>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山西省朔縣北旺莊</t>
    </r>
    <r>
      <rPr>
        <sz val="12"/>
        <color theme="1"/>
        <rFont val="Calibri"/>
        <family val="2"/>
      </rPr>
      <t>M106</t>
    </r>
  </si>
  <si>
    <r>
      <rPr>
        <sz val="12"/>
        <color theme="1"/>
        <rFont val="Arial"/>
        <family val="2"/>
      </rPr>
      <t>山西省朔縣北旺莊</t>
    </r>
    <r>
      <rPr>
        <sz val="12"/>
        <color theme="1"/>
        <rFont val="Calibri"/>
        <family val="2"/>
      </rPr>
      <t>M109</t>
    </r>
  </si>
  <si>
    <r>
      <rPr>
        <sz val="12"/>
        <color theme="1"/>
        <rFont val="Arial"/>
        <family val="2"/>
      </rPr>
      <t>周阿李、其餘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</si>
  <si>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山西省運城市稷山縣化肥廠</t>
    </r>
  </si>
  <si>
    <r>
      <rPr>
        <sz val="12"/>
        <color theme="1"/>
        <rFont val="Arial"/>
        <family val="2"/>
      </rPr>
      <t>山西省考古研究所侯馬工作站，〈稷山縣化肥廠金墓發掘報告〉，《文物世界》，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期，頁、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</si>
  <si>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山西省呂梁市嵐縣北村</t>
    </r>
  </si>
  <si>
    <r>
      <rPr>
        <sz val="12"/>
        <color theme="1"/>
        <rFont val="Arial"/>
        <family val="2"/>
      </rPr>
      <t>山西省呂梁市問物技術開發中心，〈嵐縣北村金墓發掘簡報〉，《文物世界》，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</si>
  <si>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山西省大同城</t>
    </r>
  </si>
  <si>
    <r>
      <rPr>
        <sz val="12"/>
        <color theme="1"/>
        <rFont val="Arial"/>
        <family val="2"/>
      </rPr>
      <t>閻德源</t>
    </r>
  </si>
  <si>
    <r>
      <rPr>
        <sz val="12"/>
        <color theme="1"/>
        <rFont val="Arial"/>
        <family val="2"/>
      </rPr>
      <t>大同市博物館、解廷琦，〈大同金代閻德源墓發掘簡報〉，《文物》，</t>
    </r>
    <r>
      <rPr>
        <sz val="12"/>
        <color theme="1"/>
        <rFont val="Calibri"/>
        <family val="2"/>
      </rPr>
      <t>1978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</si>
  <si>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山西省臨汾市侯馬市建一公司機運站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</si>
  <si>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山西省考古研究所侯馬工作站，〈山西省建一公司機運站金墓發掘簡報〉，《文物世界》，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</si>
  <si>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山西省呂梁市孝義市</t>
    </r>
  </si>
  <si>
    <r>
      <rPr>
        <sz val="12"/>
        <color theme="1"/>
        <rFont val="Arial"/>
        <family val="2"/>
      </rPr>
      <t>郭裕、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</si>
  <si>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康孝紅，〈山西孝義市發現一座金墓〉，《考古》，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94-95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</si>
  <si>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</si>
  <si>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</si>
  <si>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呂慶祥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</si>
  <si>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</si>
  <si>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山西省大同市天鎮縣十里鋪村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</si>
  <si>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呂□□</t>
    </r>
  </si>
  <si>
    <r>
      <rPr>
        <sz val="12"/>
        <color theme="1"/>
        <rFont val="Arial"/>
        <family val="2"/>
      </rPr>
      <t>山西省晉中市北田鎮福堂村</t>
    </r>
  </si>
  <si>
    <r>
      <rPr>
        <sz val="12"/>
        <color theme="1"/>
        <rFont val="Arial"/>
        <family val="2"/>
      </rPr>
      <t>孟選、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</si>
  <si>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王俊、閆震，〈山西晉中發現金代正大五年墓〉，《中國國家博物館館刊》，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</si>
  <si>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山西省運城市夏縣尉郭鄉西陰村金墓</t>
    </r>
  </si>
  <si>
    <r>
      <rPr>
        <sz val="12"/>
        <color theme="1"/>
        <rFont val="Arial"/>
        <family val="2"/>
      </rPr>
      <t>運城市河東博物館、夏縣文物旅遊局，〈山西夏縣宋金墓的發掘〉，《考古》，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</si>
  <si>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山西省運城市夏縣埝掌鎮上馮村金墓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</si>
  <si>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山西省運城市夏縣埝掌鎮上馮村金墓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</si>
  <si>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山西省盂縣皇后村</t>
    </r>
  </si>
  <si>
    <r>
      <rPr>
        <sz val="12"/>
        <color theme="1"/>
        <rFont val="Arial"/>
        <family val="2"/>
      </rPr>
      <t>趙培青，〈山西盂縣皇后村宋金壁畫墓〉，《文物世界》，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</si>
  <si>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山西省運城市新絳縣三林鎮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</si>
  <si>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山西省長治市沁縣上莊村</t>
    </r>
  </si>
  <si>
    <r>
      <rPr>
        <sz val="12"/>
        <color theme="1"/>
        <rFont val="Arial"/>
        <family val="2"/>
      </rPr>
      <t>山西省考古研究所、沁縣文物館，〈山西沁縣上庄金墓發掘簡報〉，《文物》，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</si>
  <si>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山西省陽泉市平坦堖村</t>
    </r>
  </si>
  <si>
    <r>
      <rPr>
        <sz val="12"/>
        <color theme="1"/>
        <rFont val="Arial"/>
        <family val="2"/>
      </rPr>
      <t>陽泉市文物管理處，〈山西陽泉古城金墓發掘簡報〉，《文物》，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</si>
  <si>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山西省太原市萬柏林區王家庄村</t>
    </r>
  </si>
  <si>
    <r>
      <rPr>
        <sz val="12"/>
        <color theme="1"/>
        <rFont val="Arial"/>
        <family val="2"/>
      </rPr>
      <t>太原市文物考古研究所，〈太原市王家庄金元壁畫墓發掘簡報〉，《文物世界》，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</si>
  <si>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山西省大同市魏辛莊</t>
    </r>
  </si>
  <si>
    <r>
      <rPr>
        <sz val="12"/>
        <color theme="1"/>
        <rFont val="Arial"/>
        <family val="2"/>
      </rPr>
      <t>蔣四</t>
    </r>
  </si>
  <si>
    <r>
      <rPr>
        <sz val="12"/>
        <color theme="1"/>
        <rFont val="Arial"/>
        <family val="2"/>
      </rPr>
      <t>郝軍軍，〈「蔣四耶耶」石棺的年代及相關問題研究〉，《文物》，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</si>
  <si>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山西省臨汾市汾西縣永安鎮郝家溝村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</si>
  <si>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郝□□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根據買地券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</si>
  <si>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山西省考古研究所、汾西縣文物旅遊局，〈山西汾西郝家溝金代紀年壁畫墓發掘簡報〉，《文物》，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</si>
  <si>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山西省長治市長子縣南溝村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</si>
  <si>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山西省考古研究所、長治市外事僑務與文物旅游局、長子縣文物旅游局，〈山西長子南溝金代壁畫墓發掘簡報〉，《文物》，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</si>
  <si>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山東省濟南市槐蔭區商阜三十五中學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</si>
  <si>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贊皇郡李公</t>
    </r>
  </si>
  <si>
    <r>
      <rPr>
        <sz val="12"/>
        <color theme="1"/>
        <rFont val="Arial"/>
        <family val="2"/>
      </rPr>
      <t>濟南市博物館、王建浩，〈濟南市區發現金墓〉，《考古》，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507-509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</si>
  <si>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山東省濟南市市中區實驗中學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</si>
  <si>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山東省濟南市製鐵廠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</si>
  <si>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山東聊城市高唐縣谷官屯村</t>
    </r>
  </si>
  <si>
    <r>
      <rPr>
        <sz val="12"/>
        <color theme="1"/>
        <rFont val="Arial"/>
        <family val="2"/>
      </rPr>
      <t>虞寅、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</si>
  <si>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1115-1197(83)(</t>
    </r>
    <r>
      <rPr>
        <sz val="12"/>
        <color theme="1"/>
        <rFont val="Arial"/>
        <family val="2"/>
      </rPr>
      <t>虞寅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三位姓名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者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</si>
  <si>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聊城地區博物館、陳昆麟，〈山東高唐金代虞寅墓發掘簡報〉，《文物》，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49-51</t>
    </r>
    <r>
      <rPr>
        <sz val="12"/>
        <color theme="1"/>
        <rFont val="Arial"/>
        <family val="2"/>
      </rPr>
      <t>。
李方玉、龍寶章，〈金代虞寅墓室壁畫〉，《文物》，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52-53</t>
    </r>
    <r>
      <rPr>
        <sz val="12"/>
        <color theme="1"/>
        <rFont val="Arial"/>
        <family val="2"/>
      </rPr>
      <t>。
胡平生，〈金代虞寅墓志的「古文」蓋文〉，《文物》，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</si>
  <si>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山東省棗莊市滕州市新興南路體育場</t>
    </r>
  </si>
  <si>
    <r>
      <rPr>
        <sz val="12"/>
        <color theme="1"/>
        <rFont val="Arial"/>
        <family val="2"/>
      </rPr>
      <t>蘇瑀</t>
    </r>
  </si>
  <si>
    <r>
      <rPr>
        <sz val="12"/>
        <color theme="1"/>
        <rFont val="Arial"/>
        <family val="2"/>
      </rPr>
      <t>滕縣博物館、萬樹瀛、張耘，〈山東滕縣金蘇瑀墓〉，《考古》，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349-351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</si>
  <si>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山東省淄博市博山區神頭派出所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</si>
  <si>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李鴻雁，〈山東淄博市博山區金代壁畫墓〉，《考古》，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</si>
  <si>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山東省臨沂市沂水縣教師進修學校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</si>
  <si>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孔繁剛、宋貴寶、秦搏，〈山東沂水縣金代墓葬〉，收入《考古學集刊》，第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期。北京：中國大百科學全書出版社，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308-310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</si>
  <si>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山東省臨沂市沂水縣教師進修學校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</si>
  <si>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山東省臨沂市沂水縣教師進修學校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</si>
  <si>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山東省臨沂市沂水縣教師進修學校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</si>
  <si>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山東省臨沂市沂水縣教師進修學校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</si>
  <si>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山東省濟南市章丘市明水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</si>
  <si>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章丘市博物館，〈章丘市明四商貿樓金代壁畫墓〉，《海岱考古》，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269-277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</si>
  <si>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安徽省懷遠榮軍醫院新址</t>
    </r>
    <r>
      <rPr>
        <sz val="12"/>
        <color theme="1"/>
        <rFont val="Calibri"/>
        <family val="2"/>
      </rPr>
      <t>M118</t>
    </r>
  </si>
  <si>
    <r>
      <rPr>
        <sz val="12"/>
        <color theme="1"/>
        <rFont val="Arial"/>
        <family val="2"/>
      </rPr>
      <t>安徽</t>
    </r>
  </si>
  <si>
    <r>
      <rPr>
        <sz val="12"/>
        <color theme="1"/>
        <rFont val="Arial"/>
        <family val="2"/>
      </rPr>
      <t>賈慶元、趙立國，〈安徽省榮軍醫院懷遠新址建設工地古墓群〉，《中原文物》，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</si>
  <si>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安徽省懷遠榮軍醫院新址</t>
    </r>
  </si>
  <si>
    <r>
      <rPr>
        <sz val="12"/>
        <color theme="1"/>
        <rFont val="Arial"/>
        <family val="2"/>
      </rPr>
      <t>江蘇省徐州市南部戶部山西南麓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</si>
  <si>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江蘇</t>
    </r>
  </si>
  <si>
    <r>
      <rPr>
        <sz val="12"/>
        <color theme="1"/>
        <rFont val="Arial"/>
        <family val="2"/>
      </rPr>
      <t>守江、守志、守京、先師達、守□、守先、守罍、守中、守洪、守義、祖師立和、</t>
    </r>
    <r>
      <rPr>
        <sz val="12"/>
        <color theme="1"/>
        <rFont val="Calibri"/>
        <family val="2"/>
      </rPr>
      <t>Unknown10</t>
    </r>
  </si>
  <si>
    <r>
      <rPr>
        <sz val="12"/>
        <color theme="1"/>
        <rFont val="Arial"/>
        <family val="2"/>
      </rPr>
      <t>徐州博物館，〈徐州戶部山東和至金代墓葬發掘簡報〉，《考古與文物》，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</si>
  <si>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河北省蔚縣</t>
    </r>
  </si>
  <si>
    <r>
      <rPr>
        <sz val="12"/>
        <color theme="1"/>
        <rFont val="Arial"/>
        <family val="2"/>
      </rPr>
      <t>郭仲謙</t>
    </r>
  </si>
  <si>
    <r>
      <rPr>
        <sz val="12"/>
        <color theme="1"/>
        <rFont val="Arial"/>
        <family val="2"/>
      </rPr>
      <t>蔚縣博物館、郎英杰、班開明，〈河北省蔚縣元代墓葬〉，《考古》，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284</t>
    </r>
    <r>
      <rPr>
        <sz val="12"/>
        <color theme="1"/>
        <rFont val="Arial"/>
        <family val="2"/>
      </rPr>
      <t>。
榮孟源，〈元大德墓為金天德墓〉，《考古》，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</si>
  <si>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</si>
  <si>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</si>
  <si>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北京市密雲縣城關鎮西北大唐莊遺址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</si>
  <si>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</si>
  <si>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</si>
  <si>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</si>
  <si>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</si>
  <si>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</si>
  <si>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</si>
  <si>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M32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</si>
  <si>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M33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</si>
  <si>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M34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</si>
  <si>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</si>
  <si>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</si>
  <si>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</si>
  <si>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</si>
  <si>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Arial"/>
        <family val="2"/>
      </rPr>
      <t>北京市大興區北程莊墓地</t>
    </r>
    <r>
      <rPr>
        <sz val="12"/>
        <color theme="1"/>
        <rFont val="Calibri"/>
        <family val="2"/>
      </rPr>
      <t>M48</t>
    </r>
  </si>
  <si>
    <r>
      <rPr>
        <sz val="12"/>
        <color theme="1"/>
        <rFont val="Arial"/>
        <family val="2"/>
      </rPr>
      <t>山西省陵川縣附城鎮玉泉村</t>
    </r>
  </si>
  <si>
    <r>
      <rPr>
        <sz val="12"/>
        <color theme="1"/>
        <rFont val="Arial"/>
        <family val="2"/>
      </rPr>
      <t>武珪、王氏、常氏、</t>
    </r>
    <r>
      <rPr>
        <sz val="12"/>
        <color theme="1"/>
        <rFont val="Calibri"/>
        <family val="2"/>
      </rPr>
      <t>Unknown2</t>
    </r>
  </si>
  <si>
    <r>
      <t>1104-1169(66)(</t>
    </r>
    <r>
      <rPr>
        <sz val="12"/>
        <color theme="1"/>
        <rFont val="Arial"/>
        <family val="2"/>
      </rPr>
      <t>武珪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?-?(50)(</t>
    </r>
    <r>
      <rPr>
        <sz val="12"/>
        <color theme="1"/>
        <rFont val="Arial"/>
        <family val="2"/>
      </rPr>
      <t>王氏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Unknown3</t>
    </r>
  </si>
  <si>
    <r>
      <rPr>
        <sz val="12"/>
        <color theme="1"/>
        <rFont val="Arial"/>
        <family val="2"/>
      </rPr>
      <t>山西省考古研究所、陵川縣文物局，〈山西陵川玉泉金代壁畫墓發掘簡報〉，《文物》，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</si>
  <si>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山西省臨汾市汾西縣永安鎮郝家溝村</t>
    </r>
    <r>
      <rPr>
        <sz val="12"/>
        <color theme="1"/>
        <rFont val="Calibri"/>
        <family val="2"/>
      </rPr>
      <t>M153</t>
    </r>
  </si>
  <si>
    <r>
      <rPr>
        <sz val="12"/>
        <color theme="1"/>
        <rFont val="Arial"/>
        <family val="2"/>
      </rPr>
      <t>山西省考古研究所、臨汾市文物工作站、汾西縣文物旅遊局，〈山西汾西郝家溝金代墓葬發掘簡報〉，《中國國家博物館館刊》，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</si>
  <si>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山西省臨汾市汾西縣永安鎮郝家溝村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</si>
  <si>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山西省臨汾市汾西縣永安鎮郝家溝村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</si>
  <si>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河南省安陽市殷都區任家莊村</t>
    </r>
  </si>
  <si>
    <r>
      <rPr>
        <sz val="12"/>
        <color theme="1"/>
        <rFont val="Arial"/>
        <family val="2"/>
      </rPr>
      <t>安陽市文物考古研究所、北京大學考古文博學院，〈河南安陽小任家莊金代磚雕壁畫墓發掘簡報〉，《文物》，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</si>
  <si>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山西省臨汾市翼城縣武池村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</si>
  <si>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山西省考古研究所，〈山西翼城武池金墓發掘簡報〉，《文物》，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</si>
  <si>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山西省長治市長治縣賈掌鎮鎮里村</t>
    </r>
  </si>
  <si>
    <r>
      <rPr>
        <sz val="12"/>
        <color theme="1"/>
        <rFont val="Arial"/>
        <family val="2"/>
      </rPr>
      <t>山西省考古研究所、長治縣博物館，〈山西長治縣出土金代石棺〉，《中國國家博物館館刊》，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</si>
  <si>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</si>
  <si>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馮鋼，〈尖草坪區東張村金代墓群發掘簡報〉，《文物世界》，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</si>
  <si>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</si>
  <si>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</si>
  <si>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</si>
  <si>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</si>
  <si>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陝西省太原市尖草坪區東張村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</si>
  <si>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河北省唐山市陡河水庫</t>
    </r>
  </si>
  <si>
    <r>
      <rPr>
        <sz val="12"/>
        <color theme="1"/>
        <rFont val="Arial"/>
        <family val="2"/>
      </rPr>
      <t>河北省文物管理委員會、陳慧、鄭紹宗，〈唐山市陡河水庫漢、唐、金、元、明墓發掘簡報〉，《考古通訊》，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</si>
  <si>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山西省陽泉市平定縣西關村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</si>
  <si>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山西省考古研究所等，〈山西平定宋、金壁畫墓簡報〉，《文物》，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</si>
  <si>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山西省陽泉市平定縣西關村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</si>
  <si>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河南省濟源市天壇街道龍潭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</si>
  <si>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楊志</t>
    </r>
  </si>
  <si>
    <r>
      <rPr>
        <sz val="12"/>
        <color theme="1"/>
        <rFont val="Arial"/>
        <family val="2"/>
      </rPr>
      <t>河南省文物考古研究院、濟源市文物工作隊，〈濟源市龍潭宋金墓葬發掘簡報〉，《中國國家博物館館刊》，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6-18</t>
    </r>
    <r>
      <rPr>
        <sz val="12"/>
        <color theme="1"/>
        <rFont val="Arial"/>
        <family val="2"/>
      </rPr>
      <t>。
劉志剛，〈濟源出土楊志墓碣與誌主生前軍事活動考述〉，《中國國家博物館館刊》，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</si>
  <si>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河北省保定市曲陽縣澗磁村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</si>
  <si>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山東省濟寧市鄒城市嶧山鎮龍河村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</si>
  <si>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鄒城市文物局，〈山東鄒城嶧山北龍河宋金墓發掘簡報〉，《文物》，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</si>
  <si>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山東省濟南市歷城區港溝鎮大官莊村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</si>
  <si>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田政</t>
    </r>
  </si>
  <si>
    <r>
      <rPr>
        <sz val="12"/>
        <color theme="1"/>
        <rFont val="Arial"/>
        <family val="2"/>
      </rPr>
      <t>濟南市博物館、濟南市考古所，〈濟南市宋金磚雕壁畫墓〉，《文物》，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</si>
  <si>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山東省濟南市歷城區港溝鎮大官莊村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</si>
  <si>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北京市海淀區北太平莊新街口豁口</t>
    </r>
  </si>
  <si>
    <r>
      <rPr>
        <sz val="12"/>
        <color theme="1"/>
        <rFont val="Arial"/>
        <family val="2"/>
      </rPr>
      <t>孫即康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孫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、孫克構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祖</t>
    </r>
    <r>
      <rPr>
        <sz val="12"/>
        <color theme="1"/>
        <rFont val="Calibri"/>
        <family val="2"/>
      </rPr>
      <t>)</t>
    </r>
  </si>
  <si>
    <r>
      <t>?-1211(</t>
    </r>
    <r>
      <rPr>
        <sz val="12"/>
        <color theme="1"/>
        <rFont val="Arial"/>
        <family val="2"/>
      </rPr>
      <t>據《金史》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?-?(65)</t>
    </r>
  </si>
  <si>
    <r>
      <rPr>
        <sz val="12"/>
        <color theme="1"/>
        <rFont val="Arial"/>
        <family val="2"/>
      </rPr>
      <t>孫建權，〈金《孫即康墳祭文》暨遼《孫克構墓誌銘》考釋〉，《中國國家博物館館刊》，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69-76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</si>
  <si>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山東省濟南市槐蔭區臘山</t>
    </r>
  </si>
  <si>
    <r>
      <rPr>
        <sz val="12"/>
        <color theme="1"/>
        <rFont val="Arial"/>
        <family val="2"/>
      </rPr>
      <t>傅諒、劉氏</t>
    </r>
  </si>
  <si>
    <r>
      <t>1083-1128(46)(</t>
    </r>
    <r>
      <rPr>
        <sz val="12"/>
        <color theme="1"/>
        <rFont val="Arial"/>
        <family val="2"/>
      </rPr>
      <t>傅諒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1080-1127(48)(</t>
    </r>
    <r>
      <rPr>
        <sz val="12"/>
        <color theme="1"/>
        <rFont val="Arial"/>
        <family val="2"/>
      </rPr>
      <t>劉氏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</si>
  <si>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王興華、張幼輝、郭俊峰，〈山東濟南發現兩合劉豫偽齊時期墓志〉，《中國國家博物館館刊》，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</si>
  <si>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陝西省銅川市耀州區石柱鄉阿來村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</si>
  <si>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陜西省考古研究院、銅川市考古研究所，〈銅川阿來金、明墓葬發掘簡報〉，《文博》，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</si>
  <si>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陝西省銅川市耀州區石柱鄉阿來村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</si>
  <si>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唐寧的父母</t>
    </r>
  </si>
  <si>
    <r>
      <rPr>
        <sz val="12"/>
        <color theme="1"/>
        <rFont val="Arial"/>
        <family val="2"/>
      </rPr>
      <t>陝西省銅川市耀州區石柱鄉阿來村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</si>
  <si>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河南省三門峽市大嶺南路化工廠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</si>
  <si>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李姓，名不詳</t>
    </r>
  </si>
  <si>
    <r>
      <rPr>
        <sz val="12"/>
        <color theme="1"/>
        <rFont val="Arial"/>
        <family val="2"/>
      </rPr>
      <t>三門峽市文物考古研究所，〈河南三門峽市化工廠兩座金代磚雕墓發掘簡報〉，《中原文物》，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</si>
  <si>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河南省三門峽市大嶺南路化工廠</t>
    </r>
    <r>
      <rPr>
        <sz val="12"/>
        <color theme="1"/>
        <rFont val="Calibri"/>
        <family val="2"/>
      </rPr>
      <t>M04</t>
    </r>
  </si>
  <si>
    <r>
      <rPr>
        <sz val="12"/>
        <color theme="1"/>
        <rFont val="Arial"/>
        <family val="2"/>
      </rPr>
      <t>陝西省延安市甘泉縣下寺灣鎮柳河渠灣村</t>
    </r>
  </si>
  <si>
    <r>
      <rPr>
        <sz val="12"/>
        <color theme="1"/>
        <rFont val="Arial"/>
        <family val="2"/>
      </rPr>
      <t>西北大學文化遺產學院、甘泉縣博物館，〈陝西甘泉柳河渠灣金代壁畫墓發掘簡報〉，《文物》，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</si>
  <si>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山西省呂梁市孝義市下吐京村</t>
    </r>
  </si>
  <si>
    <r>
      <rPr>
        <sz val="12"/>
        <color theme="1"/>
        <rFont val="Arial"/>
        <family val="2"/>
      </rPr>
      <t>山西省文物管理委員會、山西省考古研究所，〈山西孝義下吐京和梁家莊金、元墓發掘簡報〉，《考古》，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</si>
  <si>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山西省運城市新絳縣澤掌公社南范庄</t>
    </r>
  </si>
  <si>
    <r>
      <rPr>
        <sz val="12"/>
        <color theme="1"/>
        <rFont val="Arial"/>
        <family val="2"/>
      </rPr>
      <t>山西省考古研究所、楊富斗，〈山西新絳南范莊、吳嶺莊金元墓發掘簡報〉，《文物》，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64-72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</si>
  <si>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山西省臨汾市襄汾縣賈莊</t>
    </r>
  </si>
  <si>
    <r>
      <rPr>
        <sz val="12"/>
        <color theme="1"/>
        <rFont val="Arial"/>
        <family val="2"/>
      </rPr>
      <t>陶富海，〈山西襄汾縣的四座金元時期墓葬〉，《考古》，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1116-1121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</si>
  <si>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山西省臨汾市侯馬市喬村</t>
    </r>
    <r>
      <rPr>
        <sz val="12"/>
        <color theme="1"/>
        <rFont val="Calibri"/>
        <family val="2"/>
      </rPr>
      <t>M60</t>
    </r>
  </si>
  <si>
    <r>
      <rPr>
        <sz val="12"/>
        <color theme="1"/>
        <rFont val="Arial"/>
        <family val="2"/>
      </rPr>
      <t>山西省考古研究所侯馬工作站，〈侯馬喬村金元墓〉，《文物世界》，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84-89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</si>
  <si>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M317</t>
    </r>
  </si>
  <si>
    <r>
      <rPr>
        <sz val="12"/>
        <color theme="1"/>
        <rFont val="Arial"/>
        <family val="2"/>
      </rPr>
      <t>濟南市考古研究所，《章丘女郎山》，北京：科學出版社，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</si>
  <si>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M322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</si>
  <si>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</si>
  <si>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</si>
  <si>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</si>
  <si>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M74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</si>
  <si>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M239</t>
    </r>
  </si>
  <si>
    <r>
      <rPr>
        <sz val="12"/>
        <color theme="1"/>
        <rFont val="Arial"/>
        <family val="2"/>
      </rPr>
      <t>山東省濟南市章丘市繡惠鎮女郎山</t>
    </r>
    <r>
      <rPr>
        <sz val="12"/>
        <color theme="1"/>
        <rFont val="Calibri"/>
        <family val="2"/>
      </rPr>
      <t>M329</t>
    </r>
  </si>
  <si>
    <r>
      <rPr>
        <sz val="12"/>
        <color theme="1"/>
        <rFont val="Arial"/>
        <family val="2"/>
      </rPr>
      <t>山西省侯馬市第二水文勘察院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</si>
  <si>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楊及耘、高青山，〈侯馬二水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發現墨筆題寫的墓志和三篇諸宮調詞曲〉，《中華戲曲》，</t>
    </r>
    <r>
      <rPr>
        <sz val="12"/>
        <color theme="1"/>
        <rFont val="Calibri"/>
        <family val="2"/>
      </rPr>
      <t>29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1-5</t>
    </r>
    <r>
      <rPr>
        <sz val="12"/>
        <color theme="1"/>
        <rFont val="Arial"/>
        <family val="2"/>
      </rPr>
      <t>。
延保全，〈侯馬二水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三支金代墨書戲曲釋疑〉，《中華戲曲》，</t>
    </r>
    <r>
      <rPr>
        <sz val="12"/>
        <color theme="1"/>
        <rFont val="Calibri"/>
        <family val="2"/>
      </rPr>
      <t>29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6-21</t>
    </r>
    <r>
      <rPr>
        <sz val="12"/>
        <color theme="1"/>
        <rFont val="Arial"/>
        <family val="2"/>
      </rPr>
      <t>。
廖奔，〈誤讀的諸宮調「重大發現」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侯馬二水金墓曲辭解〉，《戲曲研究》，</t>
    </r>
    <r>
      <rPr>
        <sz val="12"/>
        <color theme="1"/>
        <rFont val="Calibri"/>
        <family val="2"/>
      </rPr>
      <t>110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185-206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</si>
  <si>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北京市八寶山革命公墓韓公墓</t>
    </r>
  </si>
  <si>
    <r>
      <rPr>
        <sz val="12"/>
        <color theme="1"/>
        <rFont val="Arial"/>
        <family val="2"/>
      </rPr>
      <t>韓景</t>
    </r>
    <r>
      <rPr>
        <sz val="12"/>
        <color theme="1"/>
        <rFont val="Calibri"/>
        <family val="2"/>
      </rPr>
      <t>☐</t>
    </r>
  </si>
  <si>
    <r>
      <t>?-1159(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</si>
  <si>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陳康，〈豐台出土遼韓氏家族墓神道碑〉，《北京文博文叢》，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66-69</t>
    </r>
    <r>
      <rPr>
        <sz val="12"/>
        <color theme="1"/>
        <rFont val="Arial"/>
        <family val="2"/>
      </rPr>
      <t>。
孫建權，〈金代韓景□神道碑考釋〉，《北京文博文叢》，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</si>
  <si>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吉林省長嶺縣太平川鎮蛤蟆沁村</t>
    </r>
    <r>
      <rPr>
        <sz val="12"/>
        <color theme="1"/>
        <rFont val="Calibri"/>
        <family val="2"/>
      </rPr>
      <t>CHM1</t>
    </r>
  </si>
  <si>
    <r>
      <rPr>
        <sz val="12"/>
        <color theme="1"/>
        <rFont val="Arial"/>
        <family val="2"/>
      </rPr>
      <t>吉林大學考古學院、吉林省文物考古研究所、東北師範大學歷史文化學院，〈吉林長嶺縣蛤蟆沁金代磚室墓發掘簡報〉，《北方文物》，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</si>
  <si>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河南省鄭州新鄭市華南城二路</t>
    </r>
  </si>
  <si>
    <r>
      <rPr>
        <sz val="12"/>
        <color theme="1"/>
        <rFont val="Arial"/>
        <family val="2"/>
      </rPr>
      <t>鄭州市文物考古研究院，〈鄭州華南城二路金代磚雕壁畫墓發掘簡報〉，《中原文物》，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</si>
  <si>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河南省洛陽市王灣村</t>
    </r>
    <r>
      <rPr>
        <sz val="12"/>
        <color theme="1"/>
        <rFont val="Calibri"/>
        <family val="2"/>
      </rPr>
      <t>HM2043</t>
    </r>
  </si>
  <si>
    <r>
      <rPr>
        <sz val="12"/>
        <color theme="1"/>
        <rFont val="Arial"/>
        <family val="2"/>
      </rPr>
      <t>洛陽市文物考古研究院，〈洛陽市澗西區王灣村南金代磚雕墓發掘簡報〉，《洛陽考古》，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</si>
  <si>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北京市朝陽區王四營鄉華能熱電廠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</si>
  <si>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北京市文物研究所，〈北京華能熱電廠墓地發掘簡報〉，《北京文博文叢》，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</si>
  <si>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北京市朝陽區王四營鄉華能熱電廠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</si>
  <si>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北京市文物研究所，〈北京華能熱電廠墓葬考古發掘簡報〉，《北京文博文叢》，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69-86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</si>
  <si>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北京市朝陽區王四營鄉華能熱電廠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</si>
  <si>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北京市朝陽區王四營鄉華能熱電廠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</si>
  <si>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北京市房山區九龍山西峪閣兒溝金皇陵梁王宗弼陵</t>
    </r>
  </si>
  <si>
    <r>
      <rPr>
        <sz val="12"/>
        <color theme="1"/>
        <rFont val="Arial"/>
        <family val="2"/>
      </rPr>
      <t>完顏宗弼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金兀朮、完顏斡啜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</si>
  <si>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楊亦武，〈大房山金陵考〉，《北京文博文叢》，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</si>
  <si>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河北省興隆縣梓木林子村</t>
    </r>
  </si>
  <si>
    <r>
      <rPr>
        <sz val="12"/>
        <color theme="1"/>
        <rFont val="Arial"/>
        <family val="2"/>
      </rPr>
      <t>蕭仲恭</t>
    </r>
  </si>
  <si>
    <r>
      <rPr>
        <sz val="12"/>
        <color theme="1"/>
        <rFont val="Arial"/>
        <family val="2"/>
      </rPr>
      <t>鄭紹宗，〈興隆縣梓木林子發現的契丹文墓誌銘〉，《考古》，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300-309</t>
    </r>
    <r>
      <rPr>
        <sz val="12"/>
        <color theme="1"/>
        <rFont val="Arial"/>
        <family val="2"/>
      </rPr>
      <t>。
王靜如，〈興隆出土金代契丹文墓志銘解〉，《考古》，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310-312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289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</si>
  <si>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北京市朝陽區王四營鄉華能熱電廠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</si>
  <si>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時昌國</t>
    </r>
  </si>
  <si>
    <r>
      <rPr>
        <sz val="12"/>
        <color theme="1"/>
        <rFont val="Arial"/>
        <family val="2"/>
      </rPr>
      <t>孫建權，〈金時昌國石棺刻文考釋〉，《文物春秋》，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</si>
  <si>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內蒙古自治區呼和浩特市托克托縣大荒城</t>
    </r>
  </si>
  <si>
    <r>
      <rPr>
        <sz val="12"/>
        <color theme="1"/>
        <rFont val="Arial"/>
        <family val="2"/>
      </rPr>
      <t>邢禹</t>
    </r>
  </si>
  <si>
    <r>
      <rPr>
        <sz val="12"/>
        <color theme="1"/>
        <rFont val="Arial"/>
        <family val="2"/>
      </rPr>
      <t>托克托縣博物館、閆建春、石俊貴，〈托克托縣發現金代買地合同分券〉，《內蒙古文物考古》，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</si>
  <si>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山西省晉城市高平市湯王頭村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</si>
  <si>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山西省考古研究院、晉城博物館、高平市文物保護中心，〈山西高平湯王頭村金代墓葬〉，《華夏考古》，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37-44</t>
    </r>
    <r>
      <rPr>
        <sz val="12"/>
        <color theme="1"/>
        <rFont val="Arial"/>
        <family val="2"/>
      </rPr>
      <t>。
俞莉娜、熊天翼、李路珂、楊林中，〈高平市湯王頭村磚雕壁畫墓結構形制研究〉，《故宮博物院院刊》，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</si>
  <si>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河南省滎陽市賈峪鎮魯庄村</t>
    </r>
    <r>
      <rPr>
        <sz val="12"/>
        <color theme="1"/>
        <rFont val="Calibri"/>
        <family val="2"/>
      </rPr>
      <t>M92</t>
    </r>
  </si>
  <si>
    <r>
      <rPr>
        <sz val="12"/>
        <color theme="1"/>
        <rFont val="Arial"/>
        <family val="2"/>
      </rPr>
      <t>河南省文物考古研究院，〈河南滎陽魯庄墓地唐宋金時期墓葬發掘報告〉，《中國國家博物館館刊》，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57-75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</si>
  <si>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河南省滎陽市賈峪鎮魯庄村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</si>
  <si>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Arial"/>
        <family val="2"/>
      </rPr>
      <t>吉林省吉林市舒城縣小城鎮第二墓區</t>
    </r>
    <r>
      <rPr>
        <sz val="12"/>
        <color theme="1"/>
        <rFont val="Calibri"/>
        <family val="2"/>
      </rPr>
      <t>M5B</t>
    </r>
  </si>
  <si>
    <r>
      <rPr>
        <sz val="12"/>
        <color theme="1"/>
        <rFont val="Arial"/>
        <family val="2"/>
      </rPr>
      <t>唐括氏</t>
    </r>
  </si>
  <si>
    <r>
      <rPr>
        <sz val="12"/>
        <color theme="1"/>
        <rFont val="Arial"/>
        <family val="2"/>
      </rPr>
      <t>甘肅省張家川鎮上磨磚瓦廠</t>
    </r>
  </si>
  <si>
    <r>
      <rPr>
        <sz val="12"/>
        <color theme="1"/>
        <rFont val="Arial"/>
        <family val="2"/>
      </rPr>
      <t>張家川回族自治縣博物館，〈甘肅張家川上磨磚瓦廠金墓發掘簡報〉，《文物春秋》，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</si>
  <si>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河南省義馬市錦鋪佳園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</si>
  <si>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河南省文物考古研究院、三門峽市文物考古研究所、義馬市文物保護管理所，〈河南義馬錦鋪佳園金代磚雕墓發掘簡報〉，《中國國家博物館館刊》，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</si>
  <si>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山西省晉中市龍白村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</si>
  <si>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山西省考古研究所、晉中市考古研究所，〈山西晉中龍白金墓發掘簡報〉，《文物》，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</si>
  <si>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山西省侯馬市東庄村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</si>
  <si>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山西省考古研究院，〈山西侯馬東庄金墓發掘簡報〉，《文物》，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</si>
  <si>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山西省侯馬市東庄村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</si>
  <si>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甘肅省慶陽市環縣環城鎮十八里村</t>
    </r>
  </si>
  <si>
    <r>
      <rPr>
        <sz val="12"/>
        <color theme="1"/>
        <rFont val="Arial"/>
        <family val="2"/>
      </rPr>
      <t>陳諒</t>
    </r>
  </si>
  <si>
    <r>
      <rPr>
        <sz val="12"/>
        <color theme="1"/>
        <rFont val="Arial"/>
        <family val="2"/>
      </rPr>
      <t>沈浩注，〈陳諒墓志考略〉，《陝西博物館館刊》，</t>
    </r>
    <r>
      <rPr>
        <sz val="12"/>
        <color theme="1"/>
        <rFont val="Calibri"/>
        <family val="2"/>
      </rPr>
      <t>20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255-261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</si>
  <si>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天津市寶坻區茶棚村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</si>
  <si>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天津市文化遺產保護中心、天津市寶坻區文化館，〈天津市寶坻區茶棚村發現金代石槨墓〉，《北方文物》，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</si>
  <si>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天津市寶坻區朝霞街道西河務村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</si>
  <si>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天津市文化遺產保護中心、天津市寶坻區文化館，〈天津市寶坻區西河務金元墓葬發掘簡報〉，《北方文物》，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</si>
  <si>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吉林省白城市洮北區城四家子城址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</si>
  <si>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梁會麗，〈城四家子城址兩座金代磚室墓相關問題〉，《北方文物》，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</si>
  <si>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吉林省白城市洮北區城四家子城址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</si>
  <si>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</si>
  <si>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Arial"/>
        <family val="2"/>
      </rPr>
      <t>呂嗣延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</si>
  <si>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</si>
  <si>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</si>
  <si>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</si>
  <si>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</si>
  <si>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M52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</si>
  <si>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M53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</si>
  <si>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M57</t>
    </r>
  </si>
  <si>
    <r>
      <rPr>
        <sz val="12"/>
        <color theme="1"/>
        <rFont val="Arial"/>
        <family val="2"/>
      </rPr>
      <t>北京市石景山區魯谷</t>
    </r>
    <r>
      <rPr>
        <sz val="12"/>
        <color theme="1"/>
        <rFont val="Calibri"/>
        <family val="2"/>
      </rPr>
      <t>M60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</si>
  <si>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</si>
  <si>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南水北調中線乾縣工程建設管理局、河北省南水北調工程建設委員會辦公室、河北省文物局，《徐水西黑山金元時期墓地發掘報告》，北京：文物出版社，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</si>
  <si>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</si>
  <si>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</si>
  <si>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</si>
  <si>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</si>
  <si>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</si>
  <si>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</si>
  <si>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</si>
  <si>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</si>
  <si>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</si>
  <si>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</si>
  <si>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</si>
  <si>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</si>
  <si>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M48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</si>
  <si>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</si>
  <si>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M50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</si>
  <si>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M52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</si>
  <si>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M54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</si>
  <si>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M55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</si>
  <si>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M56</t>
    </r>
  </si>
  <si>
    <r>
      <rPr>
        <sz val="12"/>
        <color theme="1"/>
        <rFont val="Arial"/>
        <family val="2"/>
      </rPr>
      <t>河北省保定市徐水區西黑山墓地</t>
    </r>
    <r>
      <rPr>
        <sz val="12"/>
        <color theme="1"/>
        <rFont val="Calibri"/>
        <family val="2"/>
      </rPr>
      <t>M64</t>
    </r>
  </si>
  <si>
    <r>
      <rPr>
        <sz val="12"/>
        <color theme="1"/>
        <rFont val="Arial"/>
        <family val="2"/>
      </rPr>
      <t>陝西省銅川市耀州區石柱鄉阿來村</t>
    </r>
  </si>
  <si>
    <r>
      <rPr>
        <sz val="12"/>
        <color theme="1"/>
        <rFont val="Arial"/>
        <family val="2"/>
      </rPr>
      <t>山東省煙台市芝罘區夏家墓地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</si>
  <si>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壽公法師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俗名隋法壽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</si>
  <si>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王述全、趙娟、張帥、侯建業、閆勇，〈山東煙台市芝罘夏家金代墓清理簡報〉，《中國國家博物館館刊》，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</si>
  <si>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山東省煙台市芝罘區夏家墓地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</si>
  <si>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山東省煙台市芝罘區夏家墓地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</si>
  <si>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北京市豐台區王佐公社米糧屯生產隊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</si>
  <si>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北京市文物工作隊，〈北京金墓發掘簡報〉，收入《北京文物與考古》，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期，北京：北京燕山出版社，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55-72</t>
    </r>
    <r>
      <rPr>
        <sz val="12"/>
        <color theme="1"/>
        <rFont val="Arial"/>
        <family val="2"/>
      </rPr>
      <t>。
趙福生、王武鈺、袁進京，〈金代烏古論窩論、烏古論元忠及魯國大長公主墓誌考釋〉，收入《北京文物與考古》，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期，北京：北京燕山出版社，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73-93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</si>
  <si>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北京市豐台區王佐公社米糧屯生產隊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</si>
  <si>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北京市豐台區王佐公社米糧屯生產隊</t>
    </r>
  </si>
  <si>
    <r>
      <rPr>
        <sz val="12"/>
        <color theme="1"/>
        <rFont val="Arial"/>
        <family val="2"/>
      </rPr>
      <t>烏古論窩論</t>
    </r>
  </si>
  <si>
    <r>
      <rPr>
        <sz val="12"/>
        <color theme="1"/>
        <rFont val="Arial"/>
        <family val="2"/>
      </rPr>
      <t>烏古論元忠、完顏氏</t>
    </r>
  </si>
  <si>
    <r>
      <t>1139-1201(63)(</t>
    </r>
    <r>
      <rPr>
        <sz val="12"/>
        <color theme="1"/>
        <rFont val="Arial"/>
        <family val="2"/>
      </rPr>
      <t>元忠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1140-1209(70)(</t>
    </r>
    <r>
      <rPr>
        <sz val="12"/>
        <color theme="1"/>
        <rFont val="Arial"/>
        <family val="2"/>
      </rPr>
      <t>完顏氏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</si>
  <si>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北京市房山區石樓村楊瀛墓</t>
    </r>
  </si>
  <si>
    <r>
      <rPr>
        <sz val="12"/>
        <color theme="1"/>
        <rFont val="Arial"/>
        <family val="2"/>
      </rPr>
      <t>楊瀛、馬氏</t>
    </r>
  </si>
  <si>
    <r>
      <t>1146-1206(61)(</t>
    </r>
    <r>
      <rPr>
        <sz val="12"/>
        <color theme="1"/>
        <rFont val="Arial"/>
        <family val="2"/>
      </rPr>
      <t>楊瀛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馬氏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</si>
  <si>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楊亦武，〈北京房山區石樓村金代墓碑考〉，收入《北京文物與考古》，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期，北京：北京燕山出版社，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207-209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</si>
  <si>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甘肅省天水市中梁鎮師家灣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</si>
  <si>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天水市博物館、天水市文物保護和考古研究中心，〈甘肅天水中梁師家灣金墓發掘簡報〉，《文物》，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</si>
  <si>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甘肅省天水市中梁鎮師家灣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</si>
  <si>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山西省陽泉市盂縣秀水鎮泥河村</t>
    </r>
  </si>
  <si>
    <r>
      <rPr>
        <sz val="12"/>
        <color theme="1"/>
        <rFont val="Arial"/>
        <family val="2"/>
      </rPr>
      <t>山西省考古研究院、陽泉市文物管理中心、盂縣文物管理中心，〈山西盂縣泥河金代壁畫墓發掘簡報〉，《中原文物》，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</si>
  <si>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天津市薊州區大雲泉寺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</si>
  <si>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天津市文化遺產保護中心、薊州區文物保管所，〈天津薊州區大雲泉寺發現的遼金墓葬〉，《文物春秋》，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</si>
  <si>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天津市薊州區大雲泉寺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</si>
  <si>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河北省容城縣北鄭墓地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</si>
  <si>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故宮博物院、河北省文物考古研究院、容城縣文物保管所，〈河北容城縣北鄭墓地金代磚室墓試掘報告〉，《四川文物》，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13-19+106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</si>
  <si>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河北省容城縣北鄭墓地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</si>
  <si>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北京市大興區董各庄村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</si>
  <si>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北京市文物研究所，〈北京大興禮賢董各庄金墓發掘簡報〉，收入《北京文物與考古》，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期，北京：北京出版社，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63-67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</si>
  <si>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甘肅省定西市安定區堅家山東坡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</si>
  <si>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甘肅省文物考古研究所，〈甘肅定西安定區金代磚雕壁畫墓發掘簡報〉，《文博》，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</si>
  <si>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河北省邢台市信都區龍泉寺鄉柳林村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</si>
  <si>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邢台市文物管理處、信都區文物保管所、河北省文物考古研究院，〈河北邢台柳林村發現金代墓葬〉，《文物春秋》，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</si>
  <si>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河北省邢台市信都區龍泉寺鄉柳林村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</si>
  <si>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河南省三門峽市剛玉砂廠</t>
    </r>
  </si>
  <si>
    <r>
      <rPr>
        <sz val="12"/>
        <color theme="1"/>
        <rFont val="Arial"/>
        <family val="2"/>
      </rPr>
      <t>河南省文物考古研究所、三門峽市文物考古研究所，〈三門峽市剛玉砂廠金代墓葬</t>
    </r>
    <r>
      <rPr>
        <sz val="12"/>
        <color theme="1"/>
        <rFont val="Calibri"/>
        <family val="2"/>
      </rPr>
      <t>M212</t>
    </r>
    <r>
      <rPr>
        <sz val="12"/>
        <color theme="1"/>
        <rFont val="Arial"/>
        <family val="2"/>
      </rPr>
      <t>發掘簡報〉，《華夏考古》，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</si>
  <si>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北京市朝陽區小紅門</t>
    </r>
    <r>
      <rPr>
        <sz val="12"/>
        <color theme="1"/>
        <rFont val="Calibri"/>
        <family val="2"/>
      </rPr>
      <t>40-1</t>
    </r>
    <r>
      <rPr>
        <sz val="12"/>
        <color theme="1"/>
        <rFont val="Arial"/>
        <family val="2"/>
      </rPr>
      <t>集體租賃住房項目</t>
    </r>
  </si>
  <si>
    <r>
      <rPr>
        <sz val="12"/>
        <color theme="1"/>
        <rFont val="Arial"/>
        <family val="2"/>
      </rPr>
      <t>北京市文物研究所，〈北京市朝陽區小紅門金代墓葬發掘簡報〉，《北京文博文叢》，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</si>
  <si>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山西省晉城市經濟開發區郝匠社區怡鳳小區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</si>
  <si>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郭永堅、田氏</t>
    </r>
  </si>
  <si>
    <r>
      <t>1123-1176(54)(</t>
    </r>
    <r>
      <rPr>
        <sz val="12"/>
        <color theme="1"/>
        <rFont val="Arial"/>
        <family val="2"/>
      </rPr>
      <t>男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?-1177(</t>
    </r>
    <r>
      <rPr>
        <sz val="12"/>
        <color theme="1"/>
        <rFont val="Arial"/>
        <family val="2"/>
      </rPr>
      <t>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</si>
  <si>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山西博物院、晉城市文物研究所，〈山西省晉城市郝匠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發掘簡報〉，《文物季刊》，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</si>
  <si>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山西省運城市垣曲縣新城鎮東峰山村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</si>
  <si>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山西省考古研究院、運城市文物保護中心、垣曲縣文旅局，〈山西垣曲中条山金屬集團金墓發掘簡報〉，《文物季刊》，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</si>
  <si>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甘肅省會寧縣祁家灣</t>
    </r>
  </si>
  <si>
    <r>
      <rPr>
        <sz val="12"/>
        <color theme="1"/>
        <rFont val="Arial"/>
        <family val="2"/>
      </rPr>
      <t>蘭州大學歷史文化學院考古學及博物館學研究所、會寧縣博物館，〈甘肅會寧縣祁家灣金墓發掘簡報〉，收入《考古學集刊》，</t>
    </r>
    <r>
      <rPr>
        <sz val="12"/>
        <color theme="1"/>
        <rFont val="Calibri"/>
        <family val="2"/>
      </rPr>
      <t>22</t>
    </r>
    <r>
      <rPr>
        <sz val="12"/>
        <color theme="1"/>
        <rFont val="Arial"/>
        <family val="2"/>
      </rPr>
      <t>期，北京：社會科學文獻出版社，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57-65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</si>
  <si>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山西省長治市襄垣縣古韓鎮付村</t>
    </r>
  </si>
  <si>
    <r>
      <rPr>
        <sz val="12"/>
        <color theme="1"/>
        <rFont val="Arial"/>
        <family val="2"/>
      </rPr>
      <t>傅冲、傅淳、傅深、傅元、傅捐等</t>
    </r>
  </si>
  <si>
    <r>
      <rPr>
        <sz val="12"/>
        <color theme="1"/>
        <rFont val="Arial"/>
        <family val="2"/>
      </rPr>
      <t>山西省考古研究院、山西大學考古文博學院、長治市古建築保護和考古研究所，〈山西襄垣付村金代磚雕壁畫墓發掘簡報〉，《文物季刊》，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</si>
  <si>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陝西省寶雞市隴縣原子頭</t>
    </r>
    <r>
      <rPr>
        <sz val="12"/>
        <color theme="1"/>
        <rFont val="Calibri"/>
        <family val="2"/>
      </rPr>
      <t>M56</t>
    </r>
  </si>
  <si>
    <r>
      <rPr>
        <sz val="12"/>
        <color theme="1"/>
        <rFont val="Arial"/>
        <family val="2"/>
      </rPr>
      <t>馬宅楊氏、馬狗狗</t>
    </r>
  </si>
  <si>
    <r>
      <rPr>
        <sz val="12"/>
        <color theme="1"/>
        <rFont val="Arial"/>
        <family val="2"/>
      </rPr>
      <t>寶雞市考古工作隊、陝西省考古研究所，《隴縣原子頭》，北京：文物出版社，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。
黃文姣，〈隴縣原子頭</t>
    </r>
    <r>
      <rPr>
        <sz val="12"/>
        <color theme="1"/>
        <rFont val="Calibri"/>
        <family val="2"/>
      </rPr>
      <t>M56</t>
    </r>
    <r>
      <rPr>
        <sz val="12"/>
        <color theme="1"/>
        <rFont val="Arial"/>
        <family val="2"/>
      </rPr>
      <t>金代大定二十四年買地券校釋〉，收入《遼金歷史與考古》，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223-230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</si>
  <si>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河北省邯鄲市邯鄲縣邯鄲市一中新校區以北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</si>
  <si>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邯鄲市文物保護研究所，〈河北邯鄲四座宋金磚雕壁畫墓發掘簡報〉，《中原文物》，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</si>
  <si>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內蒙古自治區赤峰市喀喇沁旗美林鎮兩家村</t>
    </r>
  </si>
  <si>
    <r>
      <rPr>
        <sz val="12"/>
        <color theme="1"/>
        <rFont val="Arial"/>
        <family val="2"/>
      </rPr>
      <t>內蒙古自治區文物考古研究所、赤峰市博物館，〈赤峰市喀喇沁旗美林鎮兩家村大黑山金墓發掘簡報〉，收入《內蒙古文物考古文集》，第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589-594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</si>
  <si>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遼寧省朝陽市喀左縣官大海農場</t>
    </r>
  </si>
  <si>
    <r>
      <rPr>
        <sz val="12"/>
        <color theme="1"/>
        <rFont val="Arial"/>
        <family val="2"/>
      </rPr>
      <t>馮天下奴之母</t>
    </r>
  </si>
  <si>
    <r>
      <rPr>
        <sz val="12"/>
        <color theme="1"/>
        <rFont val="Arial"/>
        <family val="2"/>
      </rPr>
      <t>侯中光，〈喀左官大海出土兩塊金代買地券〉，收入《遼金歷史與考古》，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36-40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</si>
  <si>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遼寧省阜新蒙古族自治縣沙拉鄉哈巴氣村</t>
    </r>
  </si>
  <si>
    <r>
      <rPr>
        <sz val="12"/>
        <color theme="1"/>
        <rFont val="Arial"/>
        <family val="2"/>
      </rPr>
      <t>齊姓，名不詳、石氏</t>
    </r>
  </si>
  <si>
    <r>
      <t>1076-1152(77)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1097-1155(59)</t>
    </r>
  </si>
  <si>
    <r>
      <rPr>
        <sz val="12"/>
        <color theme="1"/>
        <rFont val="Arial"/>
        <family val="2"/>
      </rPr>
      <t>郭添剛、崔嵩、王義，〈遼寧阜新發現金代石氏墓誌〉，《遼寧省博物館館刊》，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224-229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</si>
  <si>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遼寧省北票市黑城子鎮和尚溝村沙金溝屯</t>
    </r>
  </si>
  <si>
    <r>
      <rPr>
        <sz val="12"/>
        <color theme="1"/>
        <rFont val="Arial"/>
        <family val="2"/>
      </rPr>
      <t>張雄</t>
    </r>
  </si>
  <si>
    <r>
      <rPr>
        <sz val="12"/>
        <color theme="1"/>
        <rFont val="Arial"/>
        <family val="2"/>
      </rPr>
      <t>陳金梅，〈淺釋遼寧北票出土的四方金元墓碑〉，《遼寧省博物館館刊》，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134-138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</si>
  <si>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河南省許昌市文峰路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</si>
  <si>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許昌市文物工作隊，〈許昌文峰路金墓發掘簡報〉，《中原文物》，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</si>
  <si>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河南省許昌市文峰路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</si>
  <si>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遼寧省營口市蓋州市城關鄉路西村</t>
    </r>
  </si>
  <si>
    <r>
      <rPr>
        <sz val="12"/>
        <color theme="1"/>
        <rFont val="Arial"/>
        <family val="2"/>
      </rPr>
      <t>崔艷茹，〈營口地區遼金時期的文化遺跡〉，收入《遼金歷史與考古》，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63-69</t>
    </r>
    <r>
      <rPr>
        <sz val="12"/>
        <color theme="1"/>
        <rFont val="Arial"/>
        <family val="2"/>
      </rPr>
      <t>。
崔艷茹、馮永謙、崔德文，《營口市文物志》，瀋陽：遼寧民族出版社，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</si>
  <si>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遼寧省瀋陽市大東區「御泉華庭」</t>
    </r>
    <r>
      <rPr>
        <sz val="12"/>
        <color theme="1"/>
        <rFont val="Calibri"/>
        <family val="2"/>
      </rPr>
      <t>2005DBYIM5</t>
    </r>
  </si>
  <si>
    <r>
      <rPr>
        <sz val="12"/>
        <color theme="1"/>
        <rFont val="Arial"/>
        <family val="2"/>
      </rPr>
      <t>遼寧省瀋陽市瀋陽區五愛市場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</si>
  <si>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Arial"/>
        <family val="2"/>
      </rPr>
      <t>趙小剛，〈瀋陽城市考古之金代遺存〉，收入《遼金歷史與考古》，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期，瀋陽：遼寧教育出版社，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45-52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</si>
  <si>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山西翼城縣南唐鄉原村Ｍ</t>
    </r>
    <r>
      <rPr>
        <sz val="12"/>
        <color theme="1"/>
        <rFont val="Calibri"/>
        <family val="2"/>
      </rPr>
      <t>4</t>
    </r>
  </si>
  <si>
    <r>
      <rPr>
        <sz val="12"/>
        <color theme="1"/>
        <rFont val="Arial"/>
        <family val="2"/>
      </rPr>
      <t>山西省考古研究院，〈山西翼城原村金代、明清墓葬〉，《文物春秋》，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</si>
  <si>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山西翼城縣南唐鄉原村Ｍ</t>
    </r>
    <r>
      <rPr>
        <sz val="12"/>
        <color theme="1"/>
        <rFont val="Calibri"/>
        <family val="2"/>
      </rPr>
      <t>8</t>
    </r>
  </si>
  <si>
    <r>
      <rPr>
        <sz val="12"/>
        <color theme="1"/>
        <rFont val="Arial"/>
        <family val="2"/>
      </rPr>
      <t>山西翼城縣南唐鄉原村Ｍ</t>
    </r>
    <r>
      <rPr>
        <sz val="12"/>
        <color theme="1"/>
        <rFont val="Calibri"/>
        <family val="2"/>
      </rPr>
      <t>9</t>
    </r>
  </si>
  <si>
    <r>
      <rPr>
        <sz val="12"/>
        <color theme="1"/>
        <rFont val="Arial"/>
        <family val="2"/>
      </rPr>
      <t>山西省臨汾市翼城縣武池村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</si>
  <si>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山西省考古研究院、山西省長治市城隍廟文物管理所，〈山西省臨汾市翼城縣武池金墓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發崛簡報〉，《草原文物》，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</si>
  <si>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</si>
  <si>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包拯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</si>
  <si>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</si>
  <si>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董氏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</si>
  <si>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</si>
  <si>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</si>
  <si>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</si>
  <si>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安徽省合肥市東郊大興集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</si>
  <si>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安徽省潛山彰法山南麓造紙廠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</si>
  <si>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李丁生，〈安徽潛山彰法山宋墓〉，《考古》，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382-383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</si>
  <si>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安徽省潛山彰法山南麓造紙廠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</si>
  <si>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安徽省潛山彰法山南麓造紙廠出土墓葬不明</t>
    </r>
  </si>
  <si>
    <r>
      <rPr>
        <sz val="12"/>
        <color theme="1"/>
        <rFont val="新細明體"/>
        <family val="2"/>
        <charset val="136"/>
      </rPr>
      <t>安徽省無為赫店鄉平安窯場</t>
    </r>
  </si>
  <si>
    <r>
      <rPr>
        <sz val="12"/>
        <color theme="1"/>
        <rFont val="新細明體"/>
        <family val="2"/>
        <charset val="136"/>
      </rPr>
      <t>何福安，〈安徽無為縣發現一座宋代磚室墓〉，《考古》，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</si>
  <si>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安徽省望江楊灣鄉楊灣村青龍嘴</t>
    </r>
  </si>
  <si>
    <r>
      <rPr>
        <sz val="12"/>
        <color theme="1"/>
        <rFont val="新細明體"/>
        <family val="2"/>
        <charset val="136"/>
      </rPr>
      <t>望江縣文物管理所，〈安徽望江縣青龍嘴北宋墓〉，《考古》，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380-381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</si>
  <si>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安徽省望江護城村窯場</t>
    </r>
  </si>
  <si>
    <r>
      <rPr>
        <sz val="12"/>
        <color theme="1"/>
        <rFont val="新細明體"/>
        <family val="2"/>
        <charset val="136"/>
      </rPr>
      <t>宋康年，〈安徽望江出土一批北宋瓷器〉，《考古與文物》，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</si>
  <si>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安徽省蕪湖市繁昌縣老壩衝出土墓葬不明</t>
    </r>
  </si>
  <si>
    <r>
      <rPr>
        <sz val="12"/>
        <color theme="1"/>
        <rFont val="新細明體"/>
        <family val="2"/>
        <charset val="136"/>
      </rPr>
      <t>繁昌縣文物管理所，〈安徽繁昌縣老壩沖宋墓的發掘〉，《考古》，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915-929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</si>
  <si>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</si>
  <si>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</si>
  <si>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</si>
  <si>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</si>
  <si>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</si>
  <si>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</si>
  <si>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</si>
  <si>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安徽省蕪湖市繁昌縣老壩衝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</si>
  <si>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安徽省六安市舒城縣三里村</t>
    </r>
  </si>
  <si>
    <r>
      <rPr>
        <sz val="12"/>
        <color theme="1"/>
        <rFont val="新細明體"/>
        <family val="2"/>
        <charset val="136"/>
      </rPr>
      <t>舒城縣文物管理所，〈安徽舒城縣三里村宋墓的清理〉，《考古》，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</si>
  <si>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</si>
  <si>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新細明體"/>
        <family val="2"/>
        <charset val="136"/>
      </rPr>
      <t>安徽省文物考古研究所、濉溪縣文物保護管理所，〈安徽濉溪縣董樓宋墓發掘簡報〉，《華夏考古》，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</si>
  <si>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M102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</si>
  <si>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M103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</si>
  <si>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M111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</si>
  <si>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M127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</si>
  <si>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M128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</si>
  <si>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M129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</si>
  <si>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M130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</si>
  <si>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M132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</si>
  <si>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M133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</si>
  <si>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</si>
  <si>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</si>
  <si>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M145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</si>
  <si>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M146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</si>
  <si>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M147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</si>
  <si>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M148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</si>
  <si>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M149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</si>
  <si>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M150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</si>
  <si>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</si>
  <si>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</si>
  <si>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</si>
  <si>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M154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</si>
  <si>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M156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</si>
  <si>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M157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</si>
  <si>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M158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</si>
  <si>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M160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</si>
  <si>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</si>
  <si>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</si>
  <si>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</si>
  <si>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M164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</si>
  <si>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M165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</si>
  <si>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M166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</si>
  <si>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M169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</si>
  <si>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M173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</si>
  <si>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M172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</si>
  <si>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M174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</si>
  <si>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M177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</si>
  <si>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M179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</si>
  <si>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M180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</si>
  <si>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</si>
  <si>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M182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</si>
  <si>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M184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</si>
  <si>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M186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</si>
  <si>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M187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</si>
  <si>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M188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</si>
  <si>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M190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</si>
  <si>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M191</t>
    </r>
  </si>
  <si>
    <r>
      <rPr>
        <sz val="12"/>
        <color theme="1"/>
        <rFont val="新細明體"/>
        <family val="2"/>
        <charset val="136"/>
      </rPr>
      <t>安徽省濉溪馬橋鄉董樓行政樹蔣店自然村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</si>
  <si>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安徽省潛山牌樓鄉金河村陳冲組陳家山學堂灣</t>
    </r>
  </si>
  <si>
    <r>
      <rPr>
        <sz val="12"/>
        <color theme="1"/>
        <rFont val="新細明體"/>
        <family val="2"/>
        <charset val="136"/>
      </rPr>
      <t>李丁生，〈潛山縣陳家山宋墓清理〉，《文物研究》，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176-177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</si>
  <si>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安徽省望江縣護城村南頭山</t>
    </r>
  </si>
  <si>
    <r>
      <rPr>
        <sz val="12"/>
        <color theme="1"/>
        <rFont val="新細明體"/>
        <family val="2"/>
        <charset val="136"/>
      </rPr>
      <t>宋康年，〈望江縣宋墓清理簡報〉，《文物研究》，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265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</si>
  <si>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安徽省望江翠嶺鄉城西村</t>
    </r>
  </si>
  <si>
    <r>
      <rPr>
        <sz val="12"/>
        <color theme="1"/>
        <rFont val="新細明體"/>
        <family val="2"/>
        <charset val="136"/>
      </rPr>
      <t>宋康年，〈望江縣城西村北宋墓清理簡報〉，《文物研究》，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298-300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</si>
  <si>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安徽省馬鞍山市秀山新區霍里鎮雨佳村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</si>
  <si>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馬鞍山市文物管理局，〈安徽馬鞍山市秀山新區宋墓發掘簡報〉，《文物研究》，</t>
    </r>
    <r>
      <rPr>
        <sz val="12"/>
        <color theme="1"/>
        <rFont val="Calibri"/>
        <family val="2"/>
      </rPr>
      <t>19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146-148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</si>
  <si>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安徽省馬鞍山市秀山新區霍里鎮雨佳村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</si>
  <si>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安徽省安慶市懷寧縣洪鋪鎮黃山村</t>
    </r>
  </si>
  <si>
    <r>
      <rPr>
        <sz val="12"/>
        <color theme="1"/>
        <rFont val="新細明體"/>
        <family val="2"/>
        <charset val="136"/>
      </rPr>
      <t>懷寧縣文物管理所，〈懷寧縣洪鋪鎮龍王嘴宋墓清理簡報〉，《文物研究》，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123-127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</si>
  <si>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)M3</t>
    </r>
  </si>
  <si>
    <r>
      <rPr>
        <sz val="12"/>
        <color theme="1"/>
        <rFont val="新細明體"/>
        <family val="2"/>
        <charset val="136"/>
      </rPr>
      <t>安徽省文物考古研究所，〈安徽肥東縣羅勝四遺址宋、清墓葬發掘簡報〉，《文物研究》，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180-189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</si>
  <si>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)M5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</si>
  <si>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)M7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</si>
  <si>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)M8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</si>
  <si>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)M9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</si>
  <si>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)M11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</si>
  <si>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)M13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</si>
  <si>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)M14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</si>
  <si>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)M16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</si>
  <si>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)M18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</si>
  <si>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)M20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</si>
  <si>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)M21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</si>
  <si>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)M23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</si>
  <si>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)M24</t>
    </r>
  </si>
  <si>
    <r>
      <rPr>
        <sz val="12"/>
        <color theme="1"/>
        <rFont val="新細明體"/>
        <family val="2"/>
        <charset val="136"/>
      </rPr>
      <t>安徽省肥東長臨河鎮東光行政村羅勝四自然村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羅勝四遺址</t>
    </r>
    <r>
      <rPr>
        <sz val="12"/>
        <color theme="1"/>
        <rFont val="Calibri"/>
        <family val="2"/>
      </rPr>
      <t>)M25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</si>
  <si>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</si>
  <si>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安徽省文物考古研究所，〈沿江高速公路安徽銅陵段墓葬發掘報告〉，《文物研究》，</t>
    </r>
    <r>
      <rPr>
        <sz val="12"/>
        <color theme="1"/>
        <rFont val="Calibri"/>
        <family val="2"/>
      </rPr>
      <t>17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208-226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</si>
  <si>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</si>
  <si>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</si>
  <si>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</si>
  <si>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</si>
  <si>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</si>
  <si>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</si>
  <si>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</si>
  <si>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</si>
  <si>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安徽省銅陵縣鐘鳴鎮金龍村長沖自然村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</si>
  <si>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安徽省銅陵縣鐘鳴鎮金龍村花園自然村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</si>
  <si>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安徽省銅陵縣鐘鳴鎮金龍村花園自然村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</si>
  <si>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安徽省銅陵縣鐘鳴鎮金龍村花園自然村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</si>
  <si>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安徽省銅陵縣鐘鳴鎮金龍村花園自然村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</si>
  <si>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安徽省銅陵縣鐘鳴鎮金龍村花園自然村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</si>
  <si>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安徽省六安市金領歡樂世界</t>
    </r>
    <r>
      <rPr>
        <sz val="12"/>
        <color theme="1"/>
        <rFont val="Calibri"/>
        <family val="2"/>
      </rPr>
      <t>M249</t>
    </r>
  </si>
  <si>
    <r>
      <rPr>
        <sz val="12"/>
        <color theme="1"/>
        <rFont val="新細明體"/>
        <family val="2"/>
        <charset val="136"/>
      </rPr>
      <t>安徽省文物考古研究所、六安市文物管理局，〈安徽六安市金領歡樂世界工程宋代墓群發掘簡報〉，《文物研究》，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167-179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</si>
  <si>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安徽省六安市金領歡樂世界</t>
    </r>
    <r>
      <rPr>
        <sz val="12"/>
        <color theme="1"/>
        <rFont val="Calibri"/>
        <family val="2"/>
      </rPr>
      <t>M251</t>
    </r>
  </si>
  <si>
    <r>
      <rPr>
        <sz val="12"/>
        <color theme="1"/>
        <rFont val="新細明體"/>
        <family val="2"/>
        <charset val="136"/>
      </rPr>
      <t>安徽省六安市金領歡樂世界</t>
    </r>
    <r>
      <rPr>
        <sz val="12"/>
        <color theme="1"/>
        <rFont val="Calibri"/>
        <family val="2"/>
      </rPr>
      <t>M252</t>
    </r>
  </si>
  <si>
    <r>
      <rPr>
        <sz val="12"/>
        <color theme="1"/>
        <rFont val="新細明體"/>
        <family val="2"/>
        <charset val="136"/>
      </rPr>
      <t>安徽省六安市金領歡樂世界</t>
    </r>
    <r>
      <rPr>
        <sz val="12"/>
        <color theme="1"/>
        <rFont val="Calibri"/>
        <family val="2"/>
      </rPr>
      <t>M269</t>
    </r>
  </si>
  <si>
    <r>
      <rPr>
        <sz val="12"/>
        <color theme="1"/>
        <rFont val="新細明體"/>
        <family val="2"/>
        <charset val="136"/>
      </rPr>
      <t>安徽省六安市金領歡樂世界</t>
    </r>
    <r>
      <rPr>
        <sz val="12"/>
        <color theme="1"/>
        <rFont val="Calibri"/>
        <family val="2"/>
      </rPr>
      <t>M274</t>
    </r>
  </si>
  <si>
    <r>
      <rPr>
        <sz val="12"/>
        <color theme="1"/>
        <rFont val="新細明體"/>
        <family val="2"/>
        <charset val="136"/>
      </rPr>
      <t>安徽省繁昌峨橋鎮茶亭村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</si>
  <si>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安徽省文物考古研究所，〈安徽繁昌縣茶亭宋墓發掘簡報〉，《文物研究》，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245-254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</si>
  <si>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安徽省繁昌峨橋鎮茶亭村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</si>
  <si>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安徽省繁昌峨橋鎮茶亭村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</si>
  <si>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安徽省青陽縣新河鎮光榮村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</si>
  <si>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安徽省太湖縣羅灣鄉蔡榜村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</si>
  <si>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安徽省望江縣雅灘鎮碼頭行政村郝昌村</t>
    </r>
  </si>
  <si>
    <r>
      <rPr>
        <sz val="12"/>
        <color theme="1"/>
        <rFont val="新細明體"/>
        <family val="2"/>
        <charset val="136"/>
      </rPr>
      <t>望江縣文物管理所，〈安徽望江縣郝昌村宋墓清理簡報〉，《文物研究》，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206-210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</si>
  <si>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安徽省寧國市青龍鄉雙河村</t>
    </r>
  </si>
  <si>
    <r>
      <rPr>
        <sz val="12"/>
        <color theme="1"/>
        <rFont val="新細明體"/>
        <family val="2"/>
        <charset val="136"/>
      </rPr>
      <t>寧國市文物管理所，〈安徽寧國市青龍雙河宋墓清理簡報〉，《文物研究》，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264-269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</si>
  <si>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安徽省寧國市港口鎮西村</t>
    </r>
  </si>
  <si>
    <r>
      <rPr>
        <sz val="12"/>
        <color theme="1"/>
        <rFont val="新細明體"/>
        <family val="2"/>
        <charset val="136"/>
      </rPr>
      <t>寧國市文物管理所，〈安徽寧國市「八路一橋」建設工程中墓葬及窯址清理簡報〉，《文物研究》，</t>
    </r>
    <r>
      <rPr>
        <sz val="12"/>
        <color theme="1"/>
        <rFont val="Calibri"/>
        <family val="2"/>
      </rPr>
      <t>19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132-145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</si>
  <si>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安徽省蕪湖市繁昌縣象形山</t>
    </r>
  </si>
  <si>
    <r>
      <rPr>
        <sz val="12"/>
        <color theme="1"/>
        <rFont val="新細明體"/>
        <family val="2"/>
        <charset val="136"/>
      </rPr>
      <t>陳衍麟，〈繁昌縣象形山宋墓清理簡報〉，《文物研究》，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301-307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</si>
  <si>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安徽省蕪湖市繁昌縣新港鎮荷圩村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</si>
  <si>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安徽省文物考古研究所、繁昌縣文物局，〈安徽繁昌縣荷圩墓群唐宋墓發掘報告〉，《文物研究》，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211-244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</si>
  <si>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安徽省蕪湖市繁昌縣新港鎮荷圩村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</si>
  <si>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安徽省蕪湖市繁昌縣新港鎮荷圩村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</si>
  <si>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安徽省蕪湖市繁昌縣新港鎮荷圩村</t>
    </r>
    <r>
      <rPr>
        <sz val="12"/>
        <color theme="1"/>
        <rFont val="Calibri"/>
        <family val="2"/>
      </rPr>
      <t>M116</t>
    </r>
  </si>
  <si>
    <r>
      <rPr>
        <sz val="12"/>
        <color theme="1"/>
        <rFont val="新細明體"/>
        <family val="2"/>
        <charset val="136"/>
      </rPr>
      <t>安徽省合肥市北門外</t>
    </r>
  </si>
  <si>
    <r>
      <rPr>
        <sz val="12"/>
        <color theme="1"/>
        <rFont val="新細明體"/>
        <family val="2"/>
        <charset val="136"/>
      </rPr>
      <t>梁大郎</t>
    </r>
  </si>
  <si>
    <r>
      <rPr>
        <sz val="12"/>
        <color theme="1"/>
        <rFont val="新細明體"/>
        <family val="2"/>
        <charset val="136"/>
      </rPr>
      <t>汪煒、趙生泉、史瑞英，〈安徽合肥出土的買地券述略〉，《文物春秋》，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61-66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蔡子鶴、陳杏留，〈《安徽合肥出土的買地券》錄文校補〉，《文物春秋》，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55-58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</si>
  <si>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福建省建甌市迪口鎮象山北側</t>
    </r>
  </si>
  <si>
    <r>
      <rPr>
        <sz val="12"/>
        <color theme="1"/>
        <rFont val="新細明體"/>
        <family val="2"/>
        <charset val="136"/>
      </rPr>
      <t>建甌市博物館，〈福建建甌市迪口北宋紀年墓〉，《考古》，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</si>
  <si>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福建省長汀縣河田鎮南塘村</t>
    </r>
  </si>
  <si>
    <r>
      <rPr>
        <sz val="12"/>
        <color theme="1"/>
        <rFont val="新細明體"/>
        <family val="2"/>
        <charset val="136"/>
      </rPr>
      <t>福建博物院，〈長汀、政和縣宋墓發掘簡報〉，《福建文博》，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</si>
  <si>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福建省南平市政和縣東平鎮營前村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</si>
  <si>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福建省南平市政和縣東平鎮營前村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</si>
  <si>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福建省建甌水南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</si>
  <si>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張家、徐冰，〈福建建甌縣水南宋元墓葬〉，《考古》，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188-190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187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</si>
  <si>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福建省建甌水南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</si>
  <si>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福建省順昌縣洋口公社</t>
    </r>
  </si>
  <si>
    <r>
      <rPr>
        <sz val="12"/>
        <color theme="1"/>
        <rFont val="新細明體"/>
        <family val="2"/>
        <charset val="136"/>
      </rPr>
      <t>曾凡，〈福建順昌大坪林場宋墓〉，《文物》，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</si>
  <si>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福建省順昌縣大干鄉良坊村良坊小學附近緩坡</t>
    </r>
  </si>
  <si>
    <r>
      <rPr>
        <sz val="12"/>
        <color theme="1"/>
        <rFont val="新細明體"/>
        <family val="2"/>
        <charset val="136"/>
      </rPr>
      <t>順昌縣文管會、順昌縣文化局、順昌縣文化館，〈福建順昌縣北宋墓清理簡報〉，《考古》，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238-241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</si>
  <si>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福建省順昌水泥工地</t>
    </r>
  </si>
  <si>
    <r>
      <rPr>
        <sz val="12"/>
        <color theme="1"/>
        <rFont val="新細明體"/>
        <family val="2"/>
        <charset val="136"/>
      </rPr>
      <t>林長程、陳建標，〈福建順昌出土宋代釉下彩瓷器〉，《考古》，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191-192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</si>
  <si>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福建省南平市延平區西芹鎮稅務所工地</t>
    </r>
  </si>
  <si>
    <r>
      <rPr>
        <sz val="12"/>
        <color theme="1"/>
        <rFont val="新細明體"/>
        <family val="2"/>
        <charset val="136"/>
      </rPr>
      <t>南平市博物館，〈福建南平市西芹鎮宋墓〉，《考古》，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722-726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</si>
  <si>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福建省南平市延平區來舟鎮</t>
    </r>
  </si>
  <si>
    <r>
      <rPr>
        <sz val="12"/>
        <color theme="1"/>
        <rFont val="新細明體"/>
        <family val="2"/>
        <charset val="136"/>
      </rPr>
      <t>張文崟，〈福建南平宋代壁畫墓〉，《文物》，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33-37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</si>
  <si>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福建省順昌縣九龍山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號墓</t>
    </r>
  </si>
  <si>
    <r>
      <rPr>
        <sz val="12"/>
        <color theme="1"/>
        <rFont val="新細明體"/>
        <family val="2"/>
        <charset val="136"/>
      </rPr>
      <t>福建省博物館，〈福建順昌宋墓〉，《考古》，</t>
    </r>
    <r>
      <rPr>
        <sz val="12"/>
        <color theme="1"/>
        <rFont val="Calibri"/>
        <family val="2"/>
      </rPr>
      <t>1979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504-507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</si>
  <si>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福建省順昌縣大干公社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號墓</t>
    </r>
  </si>
  <si>
    <r>
      <rPr>
        <sz val="12"/>
        <color theme="1"/>
        <rFont val="新細明體"/>
        <family val="2"/>
        <charset val="136"/>
      </rPr>
      <t>福建省漳州市漳浦縣赤土鄉埔陽村東北側山坡</t>
    </r>
  </si>
  <si>
    <r>
      <rPr>
        <sz val="12"/>
        <color theme="1"/>
        <rFont val="新細明體"/>
        <family val="2"/>
        <charset val="136"/>
      </rPr>
      <t>王文徑，〈福建漳浦縣發現一座北宋墓〉，《考古》，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</si>
  <si>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福建省福州市西湖西畔工人療養院工地</t>
    </r>
  </si>
  <si>
    <r>
      <rPr>
        <sz val="12"/>
        <color theme="1"/>
        <rFont val="新細明體"/>
        <family val="2"/>
        <charset val="136"/>
      </rPr>
      <t>〈福州市發現宋代磚墓一座〉，《文物》，</t>
    </r>
    <r>
      <rPr>
        <sz val="12"/>
        <color theme="1"/>
        <rFont val="Calibri"/>
        <family val="2"/>
      </rPr>
      <t>1956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63-64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福建博物院，《福建考古資料彙編</t>
    </r>
    <r>
      <rPr>
        <sz val="12"/>
        <color theme="1"/>
        <rFont val="Calibri"/>
        <family val="2"/>
      </rPr>
      <t>(1953-1959)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</si>
  <si>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福建省三明市尤溪縣林業科學研究所潘山苗圃基建工地</t>
    </r>
  </si>
  <si>
    <r>
      <rPr>
        <sz val="12"/>
        <color theme="1"/>
        <rFont val="新細明體"/>
        <family val="2"/>
        <charset val="136"/>
      </rPr>
      <t>福建省博物館、尤溪縣文管會，〈福建尤溪宋代壁畫墓〉，《文物》，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43-44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</si>
  <si>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福建省尤溪縣城關鎮</t>
    </r>
  </si>
  <si>
    <r>
      <rPr>
        <sz val="12"/>
        <color theme="1"/>
        <rFont val="新細明體"/>
        <family val="2"/>
        <charset val="136"/>
      </rPr>
      <t>福建省博物館、尤溪縣文管會、尤溪縣博物館，〈福建尤溪城關宋代壁畫墓〉，《文物》，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71-75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</si>
  <si>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福建省尤溪縣城關鎮第一中學</t>
    </r>
  </si>
  <si>
    <r>
      <rPr>
        <sz val="12"/>
        <color theme="1"/>
        <rFont val="新細明體"/>
        <family val="2"/>
        <charset val="136"/>
      </rPr>
      <t>福建省博物館、尤溪縣博物館，〈福建尤溪發現宋代壁畫墓〉，《考古》，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346-351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</si>
  <si>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福建省三明市尤溪縣麻洋村</t>
    </r>
  </si>
  <si>
    <r>
      <rPr>
        <sz val="12"/>
        <color theme="1"/>
        <rFont val="新細明體"/>
        <family val="2"/>
        <charset val="136"/>
      </rPr>
      <t>福建省博物館、三明市博物館、尤溪縣博物館，〈福建尤溪麻洋宋壁畫墓清理簡報〉，《考古》，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611-616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610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</si>
  <si>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福建省三明市尤溪縣城關鎮尤溪第一中學</t>
    </r>
  </si>
  <si>
    <r>
      <rPr>
        <sz val="12"/>
        <color theme="1"/>
        <rFont val="新細明體"/>
        <family val="2"/>
        <charset val="136"/>
      </rPr>
      <t>林玉芯，〈尤溪縣城宋代壁畫墓清理紀要〉，《東南文化》，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283-284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</si>
  <si>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福建省蒲城縣臨江鎮水西村</t>
    </r>
  </si>
  <si>
    <r>
      <rPr>
        <sz val="12"/>
        <color theme="1"/>
        <rFont val="新細明體"/>
        <family val="2"/>
        <charset val="136"/>
      </rPr>
      <t>陳寅龍、桑子文，〈浦城宋墓清理簡報〉，《福建文博》，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</si>
  <si>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福建省蒲城縣永興鄉永興村貓耳山</t>
    </r>
  </si>
  <si>
    <r>
      <rPr>
        <sz val="12"/>
        <color theme="1"/>
        <rFont val="新細明體"/>
        <family val="2"/>
        <charset val="136"/>
      </rPr>
      <t>福建省順昌縣埔上鄉東源村</t>
    </r>
  </si>
  <si>
    <r>
      <rPr>
        <sz val="12"/>
        <color theme="1"/>
        <rFont val="新細明體"/>
        <family val="2"/>
        <charset val="136"/>
      </rPr>
      <t>陳建標、林長程，〈順昌宋墓出土青瓷家俱明器〉，《福建文博》，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49-52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</si>
  <si>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福建省泰寧縣梅口上大洋村</t>
    </r>
  </si>
  <si>
    <r>
      <rPr>
        <sz val="12"/>
        <color theme="1"/>
        <rFont val="新細明體"/>
        <family val="2"/>
        <charset val="136"/>
      </rPr>
      <t>泰寧縣博物館、三明市文管會，〈泰寧梅口宋墓清理簡報〉，《福建文博》，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</si>
  <si>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福建省三明市尤溪梅仙坪寨村</t>
    </r>
    <r>
      <rPr>
        <sz val="12"/>
        <color theme="1"/>
        <rFont val="Calibri"/>
        <family val="2"/>
      </rPr>
      <t>YMM1</t>
    </r>
  </si>
  <si>
    <r>
      <rPr>
        <sz val="12"/>
        <color theme="1"/>
        <rFont val="新細明體"/>
        <family val="2"/>
        <charset val="136"/>
      </rPr>
      <t>福建博物院、尤溪縣博物館，〈福建尤溪梅仙宋代壁畫墓〉，《福建文博》，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3-14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</si>
  <si>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福建省三明市尤溪梅仙坪寨村</t>
    </r>
    <r>
      <rPr>
        <sz val="12"/>
        <color theme="1"/>
        <rFont val="Calibri"/>
        <family val="2"/>
      </rPr>
      <t>YMM2</t>
    </r>
  </si>
  <si>
    <r>
      <rPr>
        <sz val="12"/>
        <color theme="1"/>
        <rFont val="新細明體"/>
        <family val="2"/>
        <charset val="136"/>
      </rPr>
      <t>福建省三明市尤溪梅仙坪寨村</t>
    </r>
    <r>
      <rPr>
        <sz val="12"/>
        <color theme="1"/>
        <rFont val="Calibri"/>
        <family val="2"/>
      </rPr>
      <t>YMM3</t>
    </r>
  </si>
  <si>
    <r>
      <rPr>
        <sz val="12"/>
        <color theme="1"/>
        <rFont val="新細明體"/>
        <family val="2"/>
        <charset val="136"/>
      </rPr>
      <t>福建省三明市尤溪梅仙坪寨村</t>
    </r>
    <r>
      <rPr>
        <sz val="12"/>
        <color theme="1"/>
        <rFont val="Calibri"/>
        <family val="2"/>
      </rPr>
      <t>YMM4</t>
    </r>
  </si>
  <si>
    <r>
      <rPr>
        <sz val="12"/>
        <color theme="1"/>
        <rFont val="新細明體"/>
        <family val="2"/>
        <charset val="136"/>
      </rPr>
      <t>福建省三明市三元區莘口鎮</t>
    </r>
  </si>
  <si>
    <r>
      <rPr>
        <sz val="12"/>
        <color theme="1"/>
        <rFont val="新細明體"/>
        <family val="2"/>
        <charset val="136"/>
      </rPr>
      <t>余生富，〈三明莘口宋墓〉，《福建文博》，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77-79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</si>
  <si>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福建省三明市將樂縣水南鎮龍燈山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</si>
  <si>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將樂縣博物館、將樂縣文體局，〈將樂縣水南鎮龍燈山宋墓〉，《福建文博》，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</si>
  <si>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福建省福州後縣聖王山</t>
    </r>
    <r>
      <rPr>
        <sz val="12"/>
        <color theme="1"/>
        <rFont val="Calibri"/>
        <family val="2"/>
      </rPr>
      <t>F</t>
    </r>
    <r>
      <rPr>
        <sz val="12"/>
        <color theme="1"/>
        <rFont val="新細明體"/>
        <family val="2"/>
        <charset val="136"/>
      </rPr>
      <t>聖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</si>
  <si>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福建博物院，《福建考古資料彙編</t>
    </r>
    <r>
      <rPr>
        <sz val="12"/>
        <color theme="1"/>
        <rFont val="Calibri"/>
        <family val="2"/>
      </rPr>
      <t>(1953-1959)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</si>
  <si>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江西省南城縣李營</t>
    </r>
  </si>
  <si>
    <r>
      <rPr>
        <sz val="12"/>
        <color theme="1"/>
        <rFont val="新細明體"/>
        <family val="2"/>
        <charset val="136"/>
      </rPr>
      <t>陳氏六娘</t>
    </r>
  </si>
  <si>
    <r>
      <rPr>
        <sz val="12"/>
        <color theme="1"/>
        <rFont val="新細明體"/>
        <family val="2"/>
        <charset val="136"/>
      </rPr>
      <t>薛堯，〈江西南城、清江和永修的宋墓〉，《考古》，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571-576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江西省博物館，〈南城縣北宋嘉祐二年墓〉，收入《江西宋代紀年墓與紀年青白瓷》，北京：文物出版社，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62-67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</si>
  <si>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江西省瑞昌賽湖五里村</t>
    </r>
  </si>
  <si>
    <r>
      <rPr>
        <sz val="12"/>
        <color theme="1"/>
        <rFont val="新細明體"/>
        <family val="2"/>
        <charset val="136"/>
      </rPr>
      <t>劉禮純，〈江西瑞昌發現一座北宋墓〉，《江西文物》，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</si>
  <si>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江西省彭澤湖西危家村</t>
    </r>
  </si>
  <si>
    <r>
      <rPr>
        <sz val="12"/>
        <color theme="1"/>
        <rFont val="新細明體"/>
        <family val="2"/>
        <charset val="136"/>
      </rPr>
      <t>郭華，〈江西彭澤湖西宋代磚石墓〉，《南方文物》，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</si>
  <si>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江西省甘竹羅家村</t>
    </r>
    <r>
      <rPr>
        <sz val="12"/>
        <color theme="1"/>
        <rFont val="Calibri"/>
        <family val="2"/>
      </rPr>
      <t>98GLM1</t>
    </r>
  </si>
  <si>
    <r>
      <rPr>
        <sz val="12"/>
        <color theme="1"/>
        <rFont val="新細明體"/>
        <family val="2"/>
        <charset val="136"/>
      </rPr>
      <t>江西省文物考古研究所、江西省廣昌縣博物館，〈昌厦公路廣昌甘竹段墓葬發掘報告〉，《南方文物》，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1-15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</si>
  <si>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江西省甘竹羅家村</t>
    </r>
    <r>
      <rPr>
        <sz val="12"/>
        <color theme="1"/>
        <rFont val="Calibri"/>
        <family val="2"/>
      </rPr>
      <t>98GLM9</t>
    </r>
  </si>
  <si>
    <r>
      <rPr>
        <sz val="12"/>
        <color theme="1"/>
        <rFont val="新細明體"/>
        <family val="2"/>
        <charset val="136"/>
      </rPr>
      <t>江西省甘竹羅家村</t>
    </r>
    <r>
      <rPr>
        <sz val="12"/>
        <color theme="1"/>
        <rFont val="Calibri"/>
        <family val="2"/>
      </rPr>
      <t>98GLM11</t>
    </r>
  </si>
  <si>
    <r>
      <rPr>
        <sz val="12"/>
        <color theme="1"/>
        <rFont val="新細明體"/>
        <family val="2"/>
        <charset val="136"/>
      </rPr>
      <t>江西省甘竹羅家村</t>
    </r>
    <r>
      <rPr>
        <sz val="12"/>
        <color theme="1"/>
        <rFont val="Calibri"/>
        <family val="2"/>
      </rPr>
      <t>98GLM12</t>
    </r>
  </si>
  <si>
    <r>
      <rPr>
        <sz val="12"/>
        <color theme="1"/>
        <rFont val="新細明體"/>
        <family val="2"/>
        <charset val="136"/>
      </rPr>
      <t>江西省吉水盤古鎮楊家邊村西圓狐狸山</t>
    </r>
    <r>
      <rPr>
        <sz val="12"/>
        <color theme="1"/>
        <rFont val="Calibri"/>
        <family val="2"/>
      </rPr>
      <t>P. X. M45</t>
    </r>
  </si>
  <si>
    <r>
      <rPr>
        <sz val="12"/>
        <color theme="1"/>
        <rFont val="新細明體"/>
        <family val="2"/>
        <charset val="136"/>
      </rPr>
      <t>張文江，〈江西吉水西園北宋墓的埋葬習俗〉，《南方文物》，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25-27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</si>
  <si>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江西省宜春珠泉丘陵</t>
    </r>
  </si>
  <si>
    <r>
      <rPr>
        <sz val="12"/>
        <color theme="1"/>
        <rFont val="新細明體"/>
        <family val="2"/>
        <charset val="136"/>
      </rPr>
      <t>謝志杰、黃頤壽，〈江西宜春市發現宋墓〉，《考古》，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480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</si>
  <si>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江西省新余新鋼公司苗圃基建工地</t>
    </r>
  </si>
  <si>
    <r>
      <rPr>
        <sz val="12"/>
        <color theme="1"/>
        <rFont val="新細明體"/>
        <family val="2"/>
        <charset val="136"/>
      </rPr>
      <t>徐若華，〈江西新余出土北宋墓葬〉，《南方文物》，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</si>
  <si>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江西省婺源縣茅坦莊遺址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</si>
  <si>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江西省文物考古研究所、江西省婺源縣博物館，〈江西婺源縣茅坦莊遺址漢、唐、宋、清墓清理簡報〉，《南方文物》，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</si>
  <si>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江西省吉安市吉安縣敖城鄉泮壙村</t>
    </r>
  </si>
  <si>
    <r>
      <rPr>
        <sz val="12"/>
        <color theme="1"/>
        <rFont val="新細明體"/>
        <family val="2"/>
        <charset val="136"/>
      </rPr>
      <t>王氏二娘</t>
    </r>
  </si>
  <si>
    <r>
      <rPr>
        <sz val="12"/>
        <color theme="1"/>
        <rFont val="新細明體"/>
        <family val="2"/>
        <charset val="136"/>
      </rPr>
      <t>王吉允，〈吉安發現一座北宋紀年墓〉，《考古》，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920-923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</si>
  <si>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江西省金溪縣鷓鴣嶺南麓</t>
    </r>
  </si>
  <si>
    <r>
      <rPr>
        <sz val="12"/>
        <color theme="1"/>
        <rFont val="新細明體"/>
        <family val="2"/>
        <charset val="136"/>
      </rPr>
      <t>孫大郎、徐大娘</t>
    </r>
  </si>
  <si>
    <r>
      <t>?-1108.11.7(</t>
    </r>
    <r>
      <rPr>
        <sz val="12"/>
        <color theme="1"/>
        <rFont val="新細明體"/>
        <family val="2"/>
        <charset val="136"/>
      </rPr>
      <t>孫大郎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?-1108.10.4(</t>
    </r>
    <r>
      <rPr>
        <sz val="12"/>
        <color theme="1"/>
        <rFont val="新細明體"/>
        <family val="2"/>
        <charset val="136"/>
      </rPr>
      <t>徐大娘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</si>
  <si>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陳定榮，〈江西金溪宋孫大郎墓〉，《文物》，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江西省博物館，〈金溪縣北宋大觀三年墓〉，收入《江西宋代紀年墓與紀年青白瓷》，北京：文物出版社，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94-100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</si>
  <si>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江西省廣昌縣巴口橋何家生產隊</t>
    </r>
  </si>
  <si>
    <r>
      <rPr>
        <sz val="12"/>
        <color theme="1"/>
        <rFont val="新細明體"/>
        <family val="2"/>
        <charset val="136"/>
      </rPr>
      <t>楊敏修</t>
    </r>
  </si>
  <si>
    <r>
      <t>?-1108(</t>
    </r>
    <r>
      <rPr>
        <sz val="12"/>
        <color theme="1"/>
        <rFont val="新細明體"/>
        <family val="2"/>
        <charset val="136"/>
      </rPr>
      <t>根據地券推測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</si>
  <si>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廣昌縣博物館、姚澄清、張天岳，〈廣昌縣出土北宋瓷俑〉，《江西歷史文物》，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13-14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</si>
  <si>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江西省瑞昌縣黃橋公社白楊大隊新屋王村</t>
    </r>
  </si>
  <si>
    <r>
      <rPr>
        <sz val="12"/>
        <color theme="1"/>
        <rFont val="新細明體"/>
        <family val="2"/>
        <charset val="136"/>
      </rPr>
      <t>陳僧義女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地券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</si>
  <si>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瑞昌縣博物館，〈江西瑞昌發現兩座北宋紀年墓〉，《文物》，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70-72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江西省博物館，〈瑞昌市北宋天聖三年墓〉，收入《江西宋代紀年墓與紀年青白瓷》，北京：文物出版社，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20-25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</si>
  <si>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江西省瑞昌縣大德山林場內港大隊老虎頸村後山坡</t>
    </r>
  </si>
  <si>
    <r>
      <rPr>
        <sz val="12"/>
        <color theme="1"/>
        <rFont val="新細明體"/>
        <family val="2"/>
        <charset val="136"/>
      </rPr>
      <t>四娘</t>
    </r>
  </si>
  <si>
    <r>
      <rPr>
        <sz val="12"/>
        <color theme="1"/>
        <rFont val="新細明體"/>
        <family val="2"/>
        <charset val="136"/>
      </rPr>
      <t>瑞昌縣博物館，〈江西瑞昌發現兩座北宋紀年墓〉，《文物》，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70-72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江西省博物館，〈瑞昌市北宋景祐二年墓〉，收入《江西宋代紀年墓與紀年青白瓷》，北京：文物出版社，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26-31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</si>
  <si>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江西省九江馬迴嶺鄉蔡橋村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</si>
  <si>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蔡八郎</t>
    </r>
  </si>
  <si>
    <r>
      <rPr>
        <sz val="12"/>
        <color theme="1"/>
        <rFont val="新細明體"/>
        <family val="2"/>
        <charset val="136"/>
      </rPr>
      <t>九江縣文物管理所，〈江西九江縣發現兩座北宋墓〉，《考古》，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955-957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</si>
  <si>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江西省九江馬迴嶺鄉天波村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</si>
  <si>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江西省橫峰姚家鄉邱家村大山坳</t>
    </r>
  </si>
  <si>
    <r>
      <rPr>
        <sz val="12"/>
        <color theme="1"/>
        <rFont val="新細明體"/>
        <family val="2"/>
        <charset val="136"/>
      </rPr>
      <t>曹十四娘</t>
    </r>
  </si>
  <si>
    <r>
      <rPr>
        <sz val="12"/>
        <color theme="1"/>
        <rFont val="新細明體"/>
        <family val="2"/>
        <charset val="136"/>
      </rPr>
      <t>滕引忠，〈江西橫峰縣大山坳宋墓〉，《南方文物》，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85-86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</si>
  <si>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江西省余江縣錦江鎮黃土嶺</t>
    </r>
  </si>
  <si>
    <r>
      <rPr>
        <sz val="12"/>
        <color theme="1"/>
        <rFont val="新細明體"/>
        <family val="2"/>
        <charset val="136"/>
      </rPr>
      <t>李大郎</t>
    </r>
  </si>
  <si>
    <r>
      <rPr>
        <sz val="12"/>
        <color theme="1"/>
        <rFont val="新細明體"/>
        <family val="2"/>
        <charset val="136"/>
      </rPr>
      <t>倪任福、項進良，〈余江縣錦江紀年宋墓出土文物〉，《江西文物》，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70-71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</si>
  <si>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江西省永新縣埠前公社三門前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三墳前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村後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背有後隆山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</si>
  <si>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劉沆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)(</t>
    </r>
    <r>
      <rPr>
        <sz val="12"/>
        <color theme="1"/>
        <rFont val="新細明體"/>
        <family val="2"/>
        <charset val="136"/>
      </rPr>
      <t>根據墳旁神道碑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N/A(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</si>
  <si>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江西省文物管理委員會，〈江西永新北宋劉沆墓發掘報告〉，《考古》，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561-563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</si>
  <si>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江西省南豐縣桑田鄉</t>
    </r>
  </si>
  <si>
    <r>
      <rPr>
        <sz val="12"/>
        <color theme="1"/>
        <rFont val="新細明體"/>
        <family val="2"/>
        <charset val="136"/>
      </rPr>
      <t>江西省文物工作隊、南豐縣博物館，〈江西南豐縣桑田宋墓〉，《考古》，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318-328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陳定榮，〈江西南豐縣桑田宋墓〉，《考古》，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318-328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江西省文物工作隊、南豐縣博物館，〈南豐縣桑田宋墓〉，《江西歷史文物》，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</si>
  <si>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江西省婺源縣武口茶場向陽大隊</t>
    </r>
  </si>
  <si>
    <r>
      <rPr>
        <sz val="12"/>
        <color theme="1"/>
        <rFont val="新細明體"/>
        <family val="2"/>
        <charset val="136"/>
      </rPr>
      <t>李放，〈婺源縣出土的幾件北宋瓷器〉，《江西歷史文物》，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13-14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</si>
  <si>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TBM180</t>
    </r>
  </si>
  <si>
    <r>
      <rPr>
        <sz val="12"/>
        <color theme="1"/>
        <rFont val="新細明體"/>
        <family val="2"/>
        <charset val="136"/>
      </rPr>
      <t>廣東</t>
    </r>
  </si>
  <si>
    <r>
      <rPr>
        <sz val="12"/>
        <color theme="1"/>
        <rFont val="新細明體"/>
        <family val="2"/>
        <charset val="136"/>
      </rPr>
      <t>深圳市文物管理委員會辦公室、深圳市博物館、寶安區文化局，〈深圳鐵仔山古墓群發掘簡報〉，《華南考古》，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</si>
  <si>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TBM181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</si>
  <si>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TBM182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</si>
  <si>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TBM183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</si>
  <si>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M237</t>
    </r>
  </si>
  <si>
    <r>
      <rPr>
        <sz val="12"/>
        <color theme="1"/>
        <rFont val="新細明體"/>
        <family val="2"/>
        <charset val="136"/>
      </rPr>
      <t>廣東省深圳寶安區西鄉鎮鐵仔山古墓群</t>
    </r>
    <r>
      <rPr>
        <sz val="12"/>
        <color theme="1"/>
        <rFont val="Calibri"/>
        <family val="2"/>
      </rPr>
      <t>TB</t>
    </r>
    <r>
      <rPr>
        <sz val="12"/>
        <color theme="1"/>
        <rFont val="新細明體"/>
        <family val="2"/>
        <charset val="136"/>
      </rPr>
      <t>宋墓</t>
    </r>
  </si>
  <si>
    <r>
      <rPr>
        <sz val="12"/>
        <color theme="1"/>
        <rFont val="新細明體"/>
        <family val="2"/>
        <charset val="136"/>
      </rPr>
      <t>廣西省崇左市汽車總站停車場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</si>
  <si>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新細明體"/>
        <family val="2"/>
        <charset val="136"/>
      </rPr>
      <t>廣西</t>
    </r>
  </si>
  <si>
    <r>
      <rPr>
        <sz val="12"/>
        <color theme="1"/>
        <rFont val="新細明體"/>
        <family val="2"/>
        <charset val="136"/>
      </rPr>
      <t>廣西壯族自治區文物工作隊、崇左市文物管理所，〈廣西崇左市汽車總站停車場北宋至明清墓葬發掘報告〉，收入《廣西考古文集》，第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412-435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</si>
  <si>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廣東省南雄縣蒼石公社</t>
    </r>
  </si>
  <si>
    <r>
      <rPr>
        <sz val="12"/>
        <color theme="1"/>
        <rFont val="新細明體"/>
        <family val="2"/>
        <charset val="136"/>
      </rPr>
      <t>南雄縣博物館，〈廣東南雄宋代陶罈墓〉，《考古》，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</si>
  <si>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廣東省東莞市簧村鎮白泥坑山</t>
    </r>
  </si>
  <si>
    <r>
      <rPr>
        <sz val="12"/>
        <color theme="1"/>
        <rFont val="新細明體"/>
        <family val="2"/>
        <charset val="136"/>
      </rPr>
      <t>封德清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、羅氏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</si>
  <si>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t>?-</t>
    </r>
    <r>
      <rPr>
        <sz val="12"/>
        <color theme="1"/>
        <rFont val="新細明體"/>
        <family val="2"/>
        <charset val="136"/>
      </rPr>
      <t>政和年間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封德清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</si>
  <si>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廣東省博物館、東莞市博物館，〈廣東東莞北宋墓清理簡報〉，《考古》，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668-669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672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</si>
  <si>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廣東省廣州市小北登峰路市保育院第一號宋墓</t>
    </r>
  </si>
  <si>
    <r>
      <rPr>
        <sz val="12"/>
        <color theme="1"/>
        <rFont val="新細明體"/>
        <family val="2"/>
        <charset val="136"/>
      </rPr>
      <t>廣州市文物管理委員會，〈廣州小北宋墓簡報〉，《文物》，</t>
    </r>
    <r>
      <rPr>
        <sz val="12"/>
        <color theme="1"/>
        <rFont val="Calibri"/>
        <family val="2"/>
      </rPr>
      <t>1955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50-59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</si>
  <si>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廣東省廣州市小北登峰路市保育院第二號宋墓</t>
    </r>
  </si>
  <si>
    <r>
      <rPr>
        <sz val="12"/>
        <color theme="1"/>
        <rFont val="新細明體"/>
        <family val="2"/>
        <charset val="136"/>
      </rPr>
      <t>海南省瓊山市永興鎮美秋村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</si>
  <si>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海南</t>
    </r>
  </si>
  <si>
    <r>
      <rPr>
        <sz val="12"/>
        <color theme="1"/>
        <rFont val="新細明體"/>
        <family val="2"/>
        <charset val="136"/>
      </rPr>
      <t>郝思德、王明忠，〈海南瓊山美秋宋代積石墓〉，《南方文物》，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5-8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</si>
  <si>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海南省瓊山市永興鎮美秋村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</si>
  <si>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海南省瓊山市永興鎮美秋村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</si>
  <si>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廣西省貴縣貴縣中學</t>
    </r>
  </si>
  <si>
    <r>
      <rPr>
        <sz val="12"/>
        <color theme="1"/>
        <rFont val="新細明體"/>
        <family val="2"/>
        <charset val="136"/>
      </rPr>
      <t>黃增慶，〈廣西貴縣發現宋代磗墓〉，《考古通訊》，</t>
    </r>
    <r>
      <rPr>
        <sz val="12"/>
        <color theme="1"/>
        <rFont val="Calibri"/>
        <family val="2"/>
      </rPr>
      <t>1955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</si>
  <si>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廣西省桂林市</t>
    </r>
  </si>
  <si>
    <r>
      <rPr>
        <sz val="12"/>
        <color theme="1"/>
        <rFont val="新細明體"/>
        <family val="2"/>
        <charset val="136"/>
      </rPr>
      <t>〈廣西桂林發現的宋墓清理情況〉，《文物參考資料》，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150-151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</si>
  <si>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河北省邢台市臨城縣崗西村</t>
    </r>
    <r>
      <rPr>
        <sz val="12"/>
        <color theme="1"/>
        <rFont val="Calibri"/>
        <family val="2"/>
      </rPr>
      <t>GXM1</t>
    </r>
  </si>
  <si>
    <r>
      <rPr>
        <sz val="12"/>
        <color theme="1"/>
        <rFont val="新細明體"/>
        <family val="2"/>
        <charset val="136"/>
      </rPr>
      <t>邢台市文物管理處、臨城縣文物保管所、北京大學中國考古學研究中心，〈河北臨城崗西村宋墓〉，《文物》，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</si>
  <si>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河北省武安市西土山</t>
    </r>
  </si>
  <si>
    <r>
      <rPr>
        <sz val="12"/>
        <color theme="1"/>
        <rFont val="新細明體"/>
        <family val="2"/>
        <charset val="136"/>
      </rPr>
      <t>羅平，〈（河北省）武安西土山發現宋紹聖二年壁畫墓〉，《文物》，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</si>
  <si>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河北省保定市曲陽縣南平羅村</t>
    </r>
  </si>
  <si>
    <r>
      <rPr>
        <sz val="12"/>
        <color theme="1"/>
        <rFont val="新細明體"/>
        <family val="2"/>
        <charset val="136"/>
      </rPr>
      <t>保定地區文物管理所、曲陽縣文物保管所，〈河北曲陽南平羅北宋政和七年墓清理簡報〉，《文物》，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</si>
  <si>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河北省保定市曲陽縣澗磁村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</si>
  <si>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河北省文化局文物工作隊，〈河北曲陽澗磁村發掘的唐宋墓葬〉，《考古》，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507-510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</si>
  <si>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河北省邢台市澤豐園小區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</si>
  <si>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李軍、李恩瑋，〈河北邢台市澤豐園小區宋墓的發掘〉，《考古》，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39-49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李軍、李恩瑋、李敏，〈河北邢台澤豐小區宋墓的發掘〉，《河北省考古文集》，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143-160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</si>
  <si>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河北省邢台市澤豐園小區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</si>
  <si>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河北省邢台市澤豐園小區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</si>
  <si>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河北省邢台市澤豐園小區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</si>
  <si>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河北省石家莊市正定縣野頭村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</si>
  <si>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遼寧省文物考古研究所，〈河北正定野頭墓地發掘簡報〉，《文物》，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42-54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</si>
  <si>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河北省石家莊市正定縣野頭村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</si>
  <si>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河北省石家莊市正定縣野頭村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</si>
  <si>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河北省邯鄲市叢台區叢台路第一醫院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</si>
  <si>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李忠義，〈邯鄲市區發現宋代墓葬〉，《文物春秋》，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19-23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</si>
  <si>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河北省邯鄲市叢台區叢台路第一醫院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</si>
  <si>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河北省武邑縣龍店村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</si>
  <si>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河北省文物研究所，〈河北武邑龍店宋墓發掘報告〉，收入《河北省考古文集》，第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期。東方出版社，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323-329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</si>
  <si>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河北省武邑縣龍店村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</si>
  <si>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河北省武邑縣龍店村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</si>
  <si>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河北省邢台市曹演莊</t>
    </r>
    <r>
      <rPr>
        <sz val="12"/>
        <color theme="1"/>
        <rFont val="Calibri"/>
        <family val="2"/>
      </rPr>
      <t>25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</si>
  <si>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唐云明，〈河北邢台清理的宋墓〉，《考古》，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174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</si>
  <si>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河北省衡水市武邑縣崔家莊村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</si>
  <si>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河北省衡水市武邑縣崔家莊村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</si>
  <si>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河北省衡水市武邑縣崔家莊村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</si>
  <si>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河北省定州市寨南村</t>
    </r>
  </si>
  <si>
    <r>
      <rPr>
        <sz val="12"/>
        <color theme="1"/>
        <rFont val="新細明體"/>
        <family val="2"/>
        <charset val="136"/>
      </rPr>
      <t>劉福珍，〈定州市寨南村宋墓清理簡報〉，《文物春秋》，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90-91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</si>
  <si>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河北省石家莊市平山縣里莊鄉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</si>
  <si>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河北省文物研究所，〈河北平山發現宋墓〉，《文物春秋》，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</si>
  <si>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河北省石家莊市鹿泉市南海山村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</si>
  <si>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河北省文物研究所石太考古隊，〈石太高速公路北新城南海山墓區發掘報告〉，《河北省考古文集》，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285-309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</si>
  <si>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河北省石家莊市鹿泉市南海山村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</si>
  <si>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河北省石家莊市鹿泉市南海山村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</si>
  <si>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河北省邢台市食品公司庫房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</si>
  <si>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唐云明，〈河北邢台發現宋墓和冶鐵遺址〉，《考古》，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</si>
  <si>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河北省邢台市食品公司庫房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</si>
  <si>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河北省石家莊市建華北大街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</si>
  <si>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石家莊市文物保護研究所，〈石家莊市建華北大街北延工程古墓葬清理簡報〉，《北方文物》，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44-49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石家莊文物保護研究所，〈石家莊市建華北大街北延工程古墓葬清理簡報〉，《河北省考古文集》，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151-161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</si>
  <si>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河北省石家莊市建華北大街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</si>
  <si>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M99</t>
    </r>
  </si>
  <si>
    <r>
      <rPr>
        <sz val="12"/>
        <color theme="1"/>
        <rFont val="新細明體"/>
        <family val="2"/>
        <charset val="136"/>
      </rPr>
      <t>四川大學歷史文化學院考古系、上海大學藝術研究院美術考古研究中心、河北省文物研究所、石家莊市文物研究所、鹿泉市文物保護所，〈河北鹿泉市西龍貴墓地唐宋墓葬發掘簡報〉，《考古》，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</si>
  <si>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M84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</si>
  <si>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M51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</si>
  <si>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M83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</si>
  <si>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M100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</si>
  <si>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</si>
  <si>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M123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</si>
  <si>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M124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</si>
  <si>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M126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</si>
  <si>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M128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</si>
  <si>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M73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</si>
  <si>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M81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</si>
  <si>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M127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</si>
  <si>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M82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</si>
  <si>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M122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</si>
  <si>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M64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</si>
  <si>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M40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</si>
  <si>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M41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</si>
  <si>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</si>
  <si>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新細明體"/>
        <family val="2"/>
        <charset val="136"/>
      </rPr>
      <t>河北省石家莊市鹿泉區寺家莊鎮</t>
    </r>
    <r>
      <rPr>
        <sz val="12"/>
        <color theme="1"/>
        <rFont val="Calibri"/>
        <family val="2"/>
      </rPr>
      <t>M42</t>
    </r>
  </si>
  <si>
    <r>
      <rPr>
        <sz val="12"/>
        <color theme="1"/>
        <rFont val="新細明體"/>
        <family val="2"/>
        <charset val="136"/>
      </rPr>
      <t>河北省邢台市平鄉縣董莊村</t>
    </r>
  </si>
  <si>
    <r>
      <rPr>
        <sz val="12"/>
        <color theme="1"/>
        <rFont val="新細明體"/>
        <family val="2"/>
        <charset val="136"/>
      </rPr>
      <t>李軍，〈河北邢台出土磚志碑〉，《文物春秋》，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77-78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</si>
  <si>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河北省邢台市橋東區大通街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</si>
  <si>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李軍，〈邢台宋墓出土「官」字款瓷碗〉，《文物春秋》，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</si>
  <si>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</si>
  <si>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臨城縣文物保管所，〈臨城山下宋墓清理簡報〉，《文物春秋》，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26-31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</si>
  <si>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</si>
  <si>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</si>
  <si>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</si>
  <si>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</si>
  <si>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</si>
  <si>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河北省臨城縣山下村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</si>
  <si>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河北省石家莊市井陘縣孫莊鄉北防口村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</si>
  <si>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河北省文物研究所、石家莊市文物保護研究所、井陘縣文物保護管理所，〈河北井陘北防口宋代壁畫墓發掘簡報〉，《文物》，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</si>
  <si>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河南省鄭州市北二七路與西太康路交叉口</t>
    </r>
    <r>
      <rPr>
        <sz val="12"/>
        <color theme="1"/>
        <rFont val="Calibri"/>
        <family val="2"/>
      </rPr>
      <t xml:space="preserve"> M88</t>
    </r>
  </si>
  <si>
    <r>
      <rPr>
        <sz val="12"/>
        <color theme="1"/>
        <rFont val="新細明體"/>
        <family val="2"/>
        <charset val="136"/>
      </rPr>
      <t>河南省濟源市承留鎮承留村</t>
    </r>
  </si>
  <si>
    <r>
      <rPr>
        <sz val="12"/>
        <color theme="1"/>
        <rFont val="新細明體"/>
        <family val="2"/>
        <charset val="136"/>
      </rPr>
      <t>濟源市文物工作隊，〈河南濟源市承留宋代磚雕墓發掘簡報〉，《中原文物》，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</si>
  <si>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河南省焦作市沁陽市廟門村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</si>
  <si>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焦作市文物工作隊、沁陽市文物工作隊，〈焦作沁陽南外環路宋墓</t>
    </r>
    <r>
      <rPr>
        <sz val="12"/>
        <color theme="1"/>
        <rFont val="Calibri"/>
        <family val="2"/>
      </rPr>
      <t>M1</t>
    </r>
    <r>
      <rPr>
        <sz val="12"/>
        <color theme="1"/>
        <rFont val="新細明體"/>
        <family val="2"/>
        <charset val="136"/>
      </rPr>
      <t>發掘簡報〉，《中原文物》，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</si>
  <si>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河南省延津縣塔鋪鄉任光屯村</t>
    </r>
  </si>
  <si>
    <r>
      <rPr>
        <sz val="12"/>
        <color theme="1"/>
        <rFont val="新細明體"/>
        <family val="2"/>
        <charset val="136"/>
      </rPr>
      <t>李咸讓</t>
    </r>
  </si>
  <si>
    <r>
      <rPr>
        <sz val="12"/>
        <color theme="1"/>
        <rFont val="新細明體"/>
        <family val="2"/>
        <charset val="136"/>
      </rPr>
      <t>杜彤華，〈延津縣出土的宋代《李君墓碣》〉，《中原文物》，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71-72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</si>
  <si>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河南省駐馬店市上蔡縣第三中學</t>
    </r>
  </si>
  <si>
    <r>
      <rPr>
        <sz val="12"/>
        <color theme="1"/>
        <rFont val="新細明體"/>
        <family val="2"/>
        <charset val="136"/>
      </rPr>
      <t>王典</t>
    </r>
  </si>
  <si>
    <r>
      <rPr>
        <sz val="12"/>
        <color theme="1"/>
        <rFont val="新細明體"/>
        <family val="2"/>
        <charset val="136"/>
      </rPr>
      <t>謝辰、徐國強，〈河南上蔡縣出土一塊宋代買地石券〉，《中原文物》，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</si>
  <si>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河南省洛陽市七里河村</t>
    </r>
  </si>
  <si>
    <r>
      <rPr>
        <sz val="12"/>
        <color theme="1"/>
        <rFont val="新細明體"/>
        <family val="2"/>
        <charset val="136"/>
      </rPr>
      <t>王十三</t>
    </r>
  </si>
  <si>
    <r>
      <rPr>
        <sz val="12"/>
        <color theme="1"/>
        <rFont val="新細明體"/>
        <family val="2"/>
        <charset val="136"/>
      </rPr>
      <t>楊大年，〈宋畫象石棺〉，《文物》，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黃明蘭，〈洛陽出土北宋畫像石棺〉，《考古與文物》，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104-105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</si>
  <si>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河南省駐馬店市西郊</t>
    </r>
  </si>
  <si>
    <r>
      <rPr>
        <sz val="12"/>
        <color theme="1"/>
        <rFont val="新細明體"/>
        <family val="2"/>
        <charset val="136"/>
      </rPr>
      <t>劉真的先祖</t>
    </r>
  </si>
  <si>
    <r>
      <rPr>
        <sz val="12"/>
        <color theme="1"/>
        <rFont val="新細明體"/>
        <family val="2"/>
        <charset val="136"/>
      </rPr>
      <t>謝辰，〈河南駐馬店市出土一塊宋代買地券〉，《中原文物》，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</si>
  <si>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河南省方城縣古莊店公社</t>
    </r>
  </si>
  <si>
    <r>
      <rPr>
        <sz val="12"/>
        <color theme="1"/>
        <rFont val="新細明體"/>
        <family val="2"/>
        <charset val="136"/>
      </rPr>
      <t>范通直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據</t>
    </r>
    <r>
      <rPr>
        <sz val="12"/>
        <color theme="1"/>
        <rFont val="Calibri"/>
        <family val="2"/>
      </rPr>
      <t>B27)</t>
    </r>
  </si>
  <si>
    <r>
      <rPr>
        <sz val="12"/>
        <color theme="1"/>
        <rFont val="新細明體"/>
        <family val="2"/>
        <charset val="136"/>
      </rPr>
      <t>劉玉生，〈河南省方城縣出土宋代石俑〉，《文物》，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40-43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李春桃，〈河南方城所出宋代范氏家族墓志、磚志考論〉，《宋史研究論叢》，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375-381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</si>
  <si>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河南省南陽市方城縣金湯寨村</t>
    </r>
  </si>
  <si>
    <r>
      <rPr>
        <sz val="12"/>
        <color theme="1"/>
        <rFont val="新細明體"/>
        <family val="2"/>
        <charset val="136"/>
      </rPr>
      <t>范致祥</t>
    </r>
  </si>
  <si>
    <r>
      <rPr>
        <sz val="12"/>
        <color theme="1"/>
        <rFont val="新細明體"/>
        <family val="2"/>
        <charset val="136"/>
      </rPr>
      <t>南陽地區文物隊、南陽市博省物館、方城縣博物館，〈河南方城金湯寨北宋范致祥墓〉，《文物》，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61-65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39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李春桃，〈河南方城所出宋代范氏家族墓志、磚志考論〉，《宋史研究論叢》，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375-381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</si>
  <si>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河南省洛陽市老城區邙麓街</t>
    </r>
  </si>
  <si>
    <r>
      <rPr>
        <sz val="12"/>
        <color theme="1"/>
        <rFont val="新細明體"/>
        <family val="2"/>
        <charset val="136"/>
      </rPr>
      <t>翟繼才、傅永魁、張身森、米士誡，〈（河南省）洛陽邙麓街清理了一座宋墓〉，《文物》，</t>
    </r>
    <r>
      <rPr>
        <sz val="12"/>
        <color theme="1"/>
        <rFont val="Calibri"/>
        <family val="2"/>
      </rPr>
      <t>1956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75-77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</si>
  <si>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河南省南陽市方城縣鹽店莊</t>
    </r>
  </si>
  <si>
    <r>
      <rPr>
        <sz val="12"/>
        <color theme="1"/>
        <rFont val="新細明體"/>
        <family val="2"/>
        <charset val="136"/>
      </rPr>
      <t>彊氏</t>
    </r>
  </si>
  <si>
    <r>
      <rPr>
        <sz val="12"/>
        <color theme="1"/>
        <rFont val="新細明體"/>
        <family val="2"/>
        <charset val="136"/>
      </rPr>
      <t>河南省文化局文物工作隊，〈河南方城鹽店莊村宋墓〉，《文物》，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75-76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李春桃，〈河南方城所出宋代范氏家族墓志、磚志考論〉，《宋史研究論叢》，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375-381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</si>
  <si>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河南省鄭州市南關外第五中學</t>
    </r>
  </si>
  <si>
    <r>
      <rPr>
        <sz val="12"/>
        <color theme="1"/>
        <rFont val="新細明體"/>
        <family val="2"/>
        <charset val="136"/>
      </rPr>
      <t>劉建洲，〈鄭州南關外發現一座宋墓〉，《文物》，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</si>
  <si>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河南省宜陽縣蓮莊鄉坡窑村</t>
    </r>
  </si>
  <si>
    <r>
      <rPr>
        <sz val="12"/>
        <color theme="1"/>
        <rFont val="新細明體"/>
        <family val="2"/>
        <charset val="136"/>
      </rPr>
      <t>洛陽市第二文物工作隊、宜陽縣文物管理委員會，〈河南宜陽北宋畫像石棺〉，《文物》，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</si>
  <si>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河南省衛輝市大司馬村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</si>
  <si>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河南省文物局南水北調文物保護辦公室、四川大學考古學系，〈河南衛輝大司馬墓地宋墓發掘簡報〉，《華夏考古》，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</si>
  <si>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河南省衛輝市大司馬村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</si>
  <si>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河南省衛輝市大司馬村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</si>
  <si>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河南省唐河縣城東</t>
    </r>
    <r>
      <rPr>
        <sz val="12"/>
        <color theme="1"/>
        <rFont val="Calibri"/>
        <family val="2"/>
      </rPr>
      <t xml:space="preserve"> 92TM1</t>
    </r>
  </si>
  <si>
    <r>
      <rPr>
        <sz val="12"/>
        <color theme="1"/>
        <rFont val="新細明體"/>
        <family val="2"/>
        <charset val="136"/>
      </rPr>
      <t>張恆澤、呂建玉，〈唐河縣發現兩座北宋墓葬〉，《中原文物》，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</si>
  <si>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河南省唐河縣城東</t>
    </r>
    <r>
      <rPr>
        <sz val="12"/>
        <color theme="1"/>
        <rFont val="Calibri"/>
        <family val="2"/>
      </rPr>
      <t xml:space="preserve"> 92TM2</t>
    </r>
  </si>
  <si>
    <r>
      <rPr>
        <sz val="12"/>
        <color theme="1"/>
        <rFont val="新細明體"/>
        <family val="2"/>
        <charset val="136"/>
      </rPr>
      <t>河南省洛陽市西工區唐宫中路</t>
    </r>
    <r>
      <rPr>
        <sz val="12"/>
        <color theme="1"/>
        <rFont val="Calibri"/>
        <family val="2"/>
      </rPr>
      <t>M5692</t>
    </r>
  </si>
  <si>
    <r>
      <rPr>
        <sz val="12"/>
        <color theme="1"/>
        <rFont val="新細明體"/>
        <family val="2"/>
        <charset val="136"/>
      </rPr>
      <t>洛陽市文物工作隊，〈洛陽市西工區</t>
    </r>
    <r>
      <rPr>
        <sz val="12"/>
        <color theme="1"/>
        <rFont val="Calibri"/>
        <family val="2"/>
      </rPr>
      <t>5692</t>
    </r>
    <r>
      <rPr>
        <sz val="12"/>
        <color theme="1"/>
        <rFont val="新細明體"/>
        <family val="2"/>
        <charset val="136"/>
      </rPr>
      <t>號北宋墓〉，《中原文物》，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</si>
  <si>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河南省洛陽市澗西區</t>
    </r>
  </si>
  <si>
    <r>
      <rPr>
        <sz val="12"/>
        <color theme="1"/>
        <rFont val="新細明體"/>
        <family val="2"/>
        <charset val="136"/>
      </rPr>
      <t>趙青雲，〈洛陽澗西宋墓（九．七．二號）清理記〉，《文物參考資料》，</t>
    </r>
    <r>
      <rPr>
        <sz val="12"/>
        <color theme="1"/>
        <rFont val="Calibri"/>
        <family val="2"/>
      </rPr>
      <t>1955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98-103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</si>
  <si>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河南省鞏縣石家莊村</t>
    </r>
    <r>
      <rPr>
        <sz val="12"/>
        <color theme="1"/>
        <rFont val="Calibri"/>
        <family val="2"/>
      </rPr>
      <t xml:space="preserve"> M5</t>
    </r>
  </si>
  <si>
    <r>
      <rPr>
        <sz val="12"/>
        <color theme="1"/>
        <rFont val="新細明體"/>
        <family val="2"/>
        <charset val="136"/>
      </rPr>
      <t>河南省文化局文物工作隊，〈河南鞏縣石家莊古墓葬發掘簡報〉，《考古》，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71-79, 86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</si>
  <si>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河南省鞏縣石家莊村</t>
    </r>
    <r>
      <rPr>
        <sz val="12"/>
        <color theme="1"/>
        <rFont val="Calibri"/>
        <family val="2"/>
      </rPr>
      <t xml:space="preserve"> M9</t>
    </r>
  </si>
  <si>
    <r>
      <rPr>
        <sz val="12"/>
        <color theme="1"/>
        <rFont val="新細明體"/>
        <family val="2"/>
        <charset val="136"/>
      </rPr>
      <t>河南省鞏縣石家莊村</t>
    </r>
    <r>
      <rPr>
        <sz val="12"/>
        <color theme="1"/>
        <rFont val="Calibri"/>
        <family val="2"/>
      </rPr>
      <t xml:space="preserve"> M8</t>
    </r>
  </si>
  <si>
    <r>
      <rPr>
        <sz val="12"/>
        <color theme="1"/>
        <rFont val="新細明體"/>
        <family val="2"/>
        <charset val="136"/>
      </rPr>
      <t>河南省洛陽澗西區耐火材料廠</t>
    </r>
    <r>
      <rPr>
        <sz val="12"/>
        <color theme="1"/>
        <rFont val="Calibri"/>
        <family val="2"/>
      </rPr>
      <t xml:space="preserve"> M13</t>
    </r>
  </si>
  <si>
    <r>
      <rPr>
        <sz val="12"/>
        <color theme="1"/>
        <rFont val="新細明體"/>
        <family val="2"/>
        <charset val="136"/>
      </rPr>
      <t>洛陽博物館，〈洛陽澗西三座宋代仿木構磚室墓〉，《文物》，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13-24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</si>
  <si>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河南省洛陽澗西區東方紅拖拉機廠</t>
    </r>
    <r>
      <rPr>
        <sz val="12"/>
        <color theme="1"/>
        <rFont val="Calibri"/>
        <family val="2"/>
      </rPr>
      <t>M179</t>
    </r>
  </si>
  <si>
    <r>
      <rPr>
        <sz val="12"/>
        <color theme="1"/>
        <rFont val="新細明體"/>
        <family val="2"/>
        <charset val="136"/>
      </rPr>
      <t>河南省登封市城南莊村</t>
    </r>
  </si>
  <si>
    <r>
      <rPr>
        <sz val="12"/>
        <color theme="1"/>
        <rFont val="新細明體"/>
        <family val="2"/>
        <charset val="136"/>
      </rPr>
      <t>鄭州市文物考古研究所、登封市文物局，〈河南登封城南莊宋代壁画墓〉，《文物》，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62-70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</si>
  <si>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河南省洛陽市邙山鐵路醫院</t>
    </r>
    <r>
      <rPr>
        <sz val="12"/>
        <color theme="1"/>
        <rFont val="Calibri"/>
        <family val="2"/>
      </rPr>
      <t>IM235</t>
    </r>
  </si>
  <si>
    <r>
      <rPr>
        <sz val="12"/>
        <color theme="1"/>
        <rFont val="新細明體"/>
        <family val="2"/>
        <charset val="136"/>
      </rPr>
      <t>洛陽市第二文物工作隊，〈洛陽邙山宋代壁畫墓〉，《文物》，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37-51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</si>
  <si>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河南省洛陽市洛龍區關林廟</t>
    </r>
  </si>
  <si>
    <r>
      <rPr>
        <sz val="12"/>
        <color theme="1"/>
        <rFont val="新細明體"/>
        <family val="2"/>
        <charset val="136"/>
      </rPr>
      <t>洛陽市文物工作隊，〈洛陽洛龍區關林廟宋代磚雕墓發掘簡報〉，《文物》，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</si>
  <si>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河南省鄧州市張白磚廠</t>
    </r>
  </si>
  <si>
    <r>
      <rPr>
        <sz val="12"/>
        <color theme="1"/>
        <rFont val="新細明體"/>
        <family val="2"/>
        <charset val="136"/>
      </rPr>
      <t>趙榮</t>
    </r>
  </si>
  <si>
    <r>
      <rPr>
        <sz val="12"/>
        <color theme="1"/>
        <rFont val="新細明體"/>
        <family val="2"/>
        <charset val="136"/>
      </rPr>
      <t>南陽市文物研究所、鄭州市文化館，〈河南省鄧州市北宋趙榮壁畫墓〉，《中原文物》，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</si>
  <si>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河南省陝縣化纖廠</t>
    </r>
    <r>
      <rPr>
        <sz val="12"/>
        <color theme="1"/>
        <rFont val="Calibri"/>
        <family val="2"/>
      </rPr>
      <t xml:space="preserve"> M1</t>
    </r>
  </si>
  <si>
    <r>
      <rPr>
        <sz val="12"/>
        <color theme="1"/>
        <rFont val="新細明體"/>
        <family val="2"/>
        <charset val="136"/>
      </rPr>
      <t>三門峽市文物工作隊、陝縣文物管理委員會，〈河南省陝縣化纖廠宋墓發掘簡報〉，《華夏考古》，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76-79, 71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</si>
  <si>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河南省陝縣化纖廠</t>
    </r>
    <r>
      <rPr>
        <sz val="12"/>
        <color theme="1"/>
        <rFont val="Calibri"/>
        <family val="2"/>
      </rPr>
      <t xml:space="preserve"> M2</t>
    </r>
  </si>
  <si>
    <r>
      <rPr>
        <sz val="12"/>
        <color theme="1"/>
        <rFont val="新細明體"/>
        <family val="2"/>
        <charset val="136"/>
      </rPr>
      <t>河南省陝縣化纖廠</t>
    </r>
    <r>
      <rPr>
        <sz val="12"/>
        <color theme="1"/>
        <rFont val="Calibri"/>
        <family val="2"/>
      </rPr>
      <t xml:space="preserve"> M3</t>
    </r>
  </si>
  <si>
    <r>
      <rPr>
        <sz val="12"/>
        <color theme="1"/>
        <rFont val="新細明體"/>
        <family val="2"/>
        <charset val="136"/>
      </rPr>
      <t>河南省洛陽市新安縣正村鄉古村</t>
    </r>
  </si>
  <si>
    <r>
      <rPr>
        <sz val="12"/>
        <color theme="1"/>
        <rFont val="新細明體"/>
        <family val="2"/>
        <charset val="136"/>
      </rPr>
      <t>洛陽市文物工作隊，〈河南新安縣古村北宋壁畫墓〉，《華夏考古》，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27-33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</si>
  <si>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河南省溫縣西關三街</t>
    </r>
    <r>
      <rPr>
        <sz val="12"/>
        <color theme="1"/>
        <rFont val="Calibri"/>
        <family val="2"/>
      </rPr>
      <t>91WXM1</t>
    </r>
  </si>
  <si>
    <r>
      <rPr>
        <sz val="12"/>
        <color theme="1"/>
        <rFont val="新細明體"/>
        <family val="2"/>
        <charset val="136"/>
      </rPr>
      <t>羅火金、王再建，〈河南溫縣西關宋墓〉，《華夏考古》，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17-23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</si>
  <si>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河南省郟縣渣園鄉仝樓村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</si>
  <si>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河南省文物考古研究所，〈河南郟縣仝樓村三座宋墓發掘簡報〉，《華夏考古》，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2-9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</si>
  <si>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河南省郟縣渣園鄉仝樓村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</si>
  <si>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河南省郟縣渣園鄉仝樓村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</si>
  <si>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河南省洛陽市宜陽縣韓城鎮仁厚村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</si>
  <si>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洛陽市文物考古研究院，〈洛陽宜陽仁厚宋代壁畫墓發掘簡報〉，《文物》，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</si>
  <si>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河南省鄭州市滎陽市後真村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</si>
  <si>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鄭州大學歷史學院考古系、河南省文物局南水北調文物保護辦公室，〈滎陽後真村墓地唐、宋、金墓發掘簡報〉，《中原文物》，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8-15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</si>
  <si>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河南省鄭州市滎陽市後真村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</si>
  <si>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河南省鄭州市滎陽市後真村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</si>
  <si>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河南省鄭州市滎陽市後真村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</si>
  <si>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新細明體"/>
        <family val="2"/>
        <charset val="136"/>
      </rPr>
      <t>河南省鄭州市南門外</t>
    </r>
  </si>
  <si>
    <r>
      <rPr>
        <sz val="12"/>
        <color theme="1"/>
        <rFont val="新細明體"/>
        <family val="2"/>
        <charset val="136"/>
      </rPr>
      <t>胡進</t>
    </r>
  </si>
  <si>
    <r>
      <rPr>
        <sz val="12"/>
        <color theme="1"/>
        <rFont val="新細明體"/>
        <family val="2"/>
        <charset val="136"/>
      </rPr>
      <t>〈鄭州南關外北宋磚室墓〉，《文物》，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52-54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</si>
  <si>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河南省鄭州市隴海路與紫荊山路交叉口西北角鄭州卷烟廠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</si>
  <si>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新細明體"/>
        <family val="2"/>
        <charset val="136"/>
      </rPr>
      <t>鄭州市文物考古研究院，〈鄭州捲煙廠兩座宋代磚雕墓簡報〉，《中原文物》，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12-17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</si>
  <si>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河南省鄭州市隴海路與紫荊山路交叉口西北角鄭州卷烟廠</t>
    </r>
    <r>
      <rPr>
        <sz val="12"/>
        <color theme="1"/>
        <rFont val="Calibri"/>
        <family val="2"/>
      </rPr>
      <t>M54</t>
    </r>
  </si>
  <si>
    <r>
      <rPr>
        <sz val="12"/>
        <color theme="1"/>
        <rFont val="新細明體"/>
        <family val="2"/>
        <charset val="136"/>
      </rPr>
      <t>河南省安陽殷墟劉家庄北地</t>
    </r>
    <r>
      <rPr>
        <sz val="12"/>
        <color theme="1"/>
        <rFont val="Calibri"/>
        <family val="2"/>
      </rPr>
      <t>M290</t>
    </r>
  </si>
  <si>
    <r>
      <rPr>
        <sz val="12"/>
        <color theme="1"/>
        <rFont val="新細明體"/>
        <family val="2"/>
        <charset val="136"/>
      </rPr>
      <t>中國社會科學院考古研究所安陽工作隊，〈河南安陽劉家莊北地唐宋墓發掘報告〉，《考古學報》，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101-128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</si>
  <si>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河南省焦作市馬村區白莊村</t>
    </r>
  </si>
  <si>
    <r>
      <rPr>
        <sz val="12"/>
        <color theme="1"/>
        <rFont val="新細明體"/>
        <family val="2"/>
        <charset val="136"/>
      </rPr>
      <t>焦作市文物工作隊，〈河南焦作白莊宋代壁畫墓發掘簡報〉，《文博》，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18-24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</si>
  <si>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河南省洛陽市嵩縣城關鎮北元村</t>
    </r>
  </si>
  <si>
    <r>
      <rPr>
        <sz val="12"/>
        <color theme="1"/>
        <rFont val="新細明體"/>
        <family val="2"/>
        <charset val="136"/>
      </rPr>
      <t>洛陽市第二文物工作隊，〈嵩縣北元村宋代壁畫墓〉，《中原文物》，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37-42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</si>
  <si>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河南省洛陽市新安縣城關鎮宋村</t>
    </r>
  </si>
  <si>
    <r>
      <rPr>
        <sz val="12"/>
        <color theme="1"/>
        <rFont val="新細明體"/>
        <family val="2"/>
        <charset val="136"/>
      </rPr>
      <t>洛陽市文物工作隊，〈河南新安縣宋村北宋雕磚壁畫墓〉，《考古與文物》，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22-27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北京大學中國考古學研究中心、北京大學考古文博學院、洛陽古代藝術博物館，〈新安宋村北宋磚雕壁畫墓測繪簡報〉，《考古與文物》，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</si>
  <si>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河南省洛陽市洛龍區龍門西山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</si>
  <si>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傅永魁，〈洛陽龍門發現北宋墓〉，《考古通訊》，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</si>
  <si>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河南省駐馬店市泌陽縣對外貿易總公司院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</si>
  <si>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駐馬店市文物考古管理所，〈河南泌陽縣宋墓發掘簡報〉，《華夏考古》，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</si>
  <si>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河南省駐馬店市泌陽縣對外貿易總公司院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</si>
  <si>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河南省駐馬店市泌陽縣對外貿易總公司院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</si>
  <si>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河南省焦作市溫縣東南王村</t>
    </r>
  </si>
  <si>
    <r>
      <rPr>
        <sz val="12"/>
        <color theme="1"/>
        <rFont val="新細明體"/>
        <family val="2"/>
        <charset val="136"/>
      </rPr>
      <t>廖奔，〈溫縣宋墓雜劇磚雕考〉，《文物》，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</si>
  <si>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河南省鄭州市滎陽市官莊遺址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</si>
  <si>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鄭州大學歷史學院考古系、鄭州市文物考古研究院，〈河南滎陽市官莊遺址宋墓發掘簡報〉，《四川文物》，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16-20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</si>
  <si>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河南省鄭州市滎陽市官莊遺址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</si>
  <si>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河南省鄭州市滎陽市官莊遺址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</si>
  <si>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河南省安陽縣湯陰縣城北關縣委大院</t>
    </r>
  </si>
  <si>
    <r>
      <rPr>
        <sz val="12"/>
        <color theme="1"/>
        <rFont val="新細明體"/>
        <family val="2"/>
        <charset val="136"/>
      </rPr>
      <t>安陽地區文管會、湯陰文物保管所，〈湯陰宋墓發掘簡報〉，《中原文物》，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23-25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</si>
  <si>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河南省南陽市蒲山鎮李才村邢莊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</si>
  <si>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南京大學歷史系、南京市文物研究所，〈河南南陽市邢莊漢、宋墓葬群發掘報告〉，《華夏考古》，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37-46, 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</si>
  <si>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河南省南陽市蒲山鎮李才村邢莊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</si>
  <si>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河南省南陽市蒲山鎮李才村邢莊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</si>
  <si>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河南省鄭州二里崗遺址</t>
    </r>
  </si>
  <si>
    <r>
      <rPr>
        <sz val="12"/>
        <color theme="1"/>
        <rFont val="新細明體"/>
        <family val="2"/>
        <charset val="136"/>
      </rPr>
      <t>裴明相，〈鄭州二里崗宋墓發掘記〉，《文物參考資料》，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44-48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</si>
  <si>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河南省林縣西南城關</t>
    </r>
  </si>
  <si>
    <r>
      <rPr>
        <sz val="12"/>
        <color theme="1"/>
        <rFont val="新細明體"/>
        <family val="2"/>
        <charset val="136"/>
      </rPr>
      <t>張增午，〈河南林縣城關宋墓清理簡報〉，《考古與文物》，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39-42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</si>
  <si>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河南省安陽縣林州市小西環路城西幼兒園</t>
    </r>
  </si>
  <si>
    <r>
      <rPr>
        <sz val="12"/>
        <color theme="1"/>
        <rFont val="新細明體"/>
        <family val="2"/>
        <charset val="136"/>
      </rPr>
      <t>林州市文物保護管理所，〈河南林州市北宋雕磚壁畫墓清理簡報〉，《華夏考古》，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</si>
  <si>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河南省駐馬店市上蔡縣耕田里</t>
    </r>
  </si>
  <si>
    <r>
      <rPr>
        <sz val="12"/>
        <color theme="1"/>
        <rFont val="新細明體"/>
        <family val="2"/>
        <charset val="136"/>
      </rPr>
      <t>楊育彬，〈上蔡宋墓〉，《河南文博通訊》，</t>
    </r>
    <r>
      <rPr>
        <sz val="12"/>
        <color theme="1"/>
        <rFont val="Calibri"/>
        <family val="2"/>
      </rPr>
      <t>1978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</si>
  <si>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河南省南陽南召縣雲陽鎮</t>
    </r>
  </si>
  <si>
    <r>
      <rPr>
        <sz val="12"/>
        <color theme="1"/>
        <rFont val="新細明體"/>
        <family val="2"/>
        <charset val="136"/>
      </rPr>
      <t>南陽地區文物隊、黃運甫，〈南召雲陽宋代雕磚墓〉，《中原文物》，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15-19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</si>
  <si>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河南省鄭州市登封市高村</t>
    </r>
  </si>
  <si>
    <r>
      <rPr>
        <sz val="12"/>
        <color theme="1"/>
        <rFont val="新細明體"/>
        <family val="2"/>
        <charset val="136"/>
      </rPr>
      <t>鄭州市文物考古研究所、登封市文物局，〈登封高村壁畫墓清理簡報〉，《中原文物》，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4-12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</si>
  <si>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河南省洛陽市新安縣北治鄉梁村</t>
    </r>
  </si>
  <si>
    <r>
      <rPr>
        <sz val="12"/>
        <color theme="1"/>
        <rFont val="新細明體"/>
        <family val="2"/>
        <charset val="136"/>
      </rPr>
      <t>洛陽市文物工作隊，〈河南新安縣梁莊北宋壁畫墓〉，《考古與文物》，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8-14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</si>
  <si>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河南省安陽縣林州市李家池村</t>
    </r>
  </si>
  <si>
    <r>
      <rPr>
        <sz val="12"/>
        <color theme="1"/>
        <rFont val="新細明體"/>
        <family val="2"/>
        <charset val="136"/>
      </rPr>
      <t>林州市文物管理所，〈河南林州市李家池宋代壁畫墓清理簡報〉，《華夏考古》，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32-39, 121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</si>
  <si>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河南省安陽縣林縣一中</t>
    </r>
  </si>
  <si>
    <r>
      <rPr>
        <sz val="12"/>
        <color theme="1"/>
        <rFont val="新細明體"/>
        <family val="2"/>
        <charset val="136"/>
      </rPr>
      <t>林縣文物管理所，〈林縣一中宋墓清理簡報〉，《中原文物》，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90-96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</si>
  <si>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河南省鄭州市登封市唐莊鄉宋墓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</si>
  <si>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鄭州市文物考古研究院、登封市文物局，〈河南登封唐莊宋代壁畫墓發掘簡報〉，《文物》，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</si>
  <si>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河南省鄭州市登封市唐莊鄉宋墓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</si>
  <si>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河南省濟源市東石露頭村</t>
    </r>
  </si>
  <si>
    <r>
      <rPr>
        <sz val="12"/>
        <color theme="1"/>
        <rFont val="新細明體"/>
        <family val="2"/>
        <charset val="136"/>
      </rPr>
      <t>趙宏、高明，〈濟源市東石露頭村宋代壁畫墓〉，《中原文物》，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19-21, 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</si>
  <si>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河南省安陽縣小南海水庫</t>
    </r>
  </si>
  <si>
    <r>
      <rPr>
        <sz val="12"/>
        <color theme="1"/>
        <rFont val="新細明體"/>
        <family val="2"/>
        <charset val="136"/>
      </rPr>
      <t>李明德、郭藝田，〈安陽小南海宋代壁畫墓〉，《中原文物》，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74-79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</si>
  <si>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河南省三門峽市化工廠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</si>
  <si>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新細明體"/>
        <family val="2"/>
        <charset val="136"/>
      </rPr>
      <t>三門峽市文物工作隊，〈三門峽市北宋墓發掘簡報〉，《華夏考古》，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</si>
  <si>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河南省三門峽市化工廠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</si>
  <si>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新細明體"/>
        <family val="2"/>
        <charset val="136"/>
      </rPr>
      <t>河南省三門峽市化工廠</t>
    </r>
    <r>
      <rPr>
        <sz val="12"/>
        <color theme="1"/>
        <rFont val="Calibri"/>
        <family val="2"/>
      </rPr>
      <t>M55</t>
    </r>
  </si>
  <si>
    <r>
      <rPr>
        <sz val="12"/>
        <color theme="1"/>
        <rFont val="新細明體"/>
        <family val="2"/>
        <charset val="136"/>
      </rPr>
      <t>河南省鄭州市滎陽市槐西村</t>
    </r>
  </si>
  <si>
    <r>
      <rPr>
        <sz val="12"/>
        <color theme="1"/>
        <rFont val="新細明體"/>
        <family val="2"/>
        <charset val="136"/>
      </rPr>
      <t>朱三翁</t>
    </r>
  </si>
  <si>
    <r>
      <rPr>
        <sz val="12"/>
        <color theme="1"/>
        <rFont val="新細明體"/>
        <family val="2"/>
        <charset val="136"/>
      </rPr>
      <t>呂品，〈河南滎陽北宋石棺線畫考〉，《中原文物》，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91-96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</si>
  <si>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河南省洛陽市孟津縣送莊公社張盤村</t>
    </r>
  </si>
  <si>
    <r>
      <rPr>
        <sz val="12"/>
        <color theme="1"/>
        <rFont val="新細明體"/>
        <family val="2"/>
        <charset val="136"/>
      </rPr>
      <t>黃明蘭、宮大中，〈洛陽北宋張君墓畫像石棺〉，《文物》，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79-81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</si>
  <si>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河南省洛陽市洛寧縣宋鄉大宋村</t>
    </r>
  </si>
  <si>
    <r>
      <rPr>
        <sz val="12"/>
        <color theme="1"/>
        <rFont val="新細明體"/>
        <family val="2"/>
        <charset val="136"/>
      </rPr>
      <t>樂重進</t>
    </r>
  </si>
  <si>
    <r>
      <rPr>
        <sz val="12"/>
        <color theme="1"/>
        <rFont val="新細明體"/>
        <family val="2"/>
        <charset val="136"/>
      </rPr>
      <t>李獻奇、王麗玲，〈河南洛寧北宋樂重進畫像石棺〉，《文物》，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30-39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</si>
  <si>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河南省洛陽市偃師李村鄉</t>
    </r>
  </si>
  <si>
    <r>
      <rPr>
        <sz val="12"/>
        <color theme="1"/>
        <rFont val="新細明體"/>
        <family val="2"/>
        <charset val="136"/>
      </rPr>
      <t>李昭亮</t>
    </r>
  </si>
  <si>
    <r>
      <rPr>
        <sz val="12"/>
        <color theme="1"/>
        <rFont val="新細明體"/>
        <family val="2"/>
        <charset val="136"/>
      </rPr>
      <t>蘇健，〈宋中書令李昭亮神道碑調查〉，《中原文物》，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98-101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</si>
  <si>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河南省鄭州市鞏縣市西村</t>
    </r>
  </si>
  <si>
    <r>
      <rPr>
        <sz val="12"/>
        <color theme="1"/>
        <rFont val="新細明體"/>
        <family val="2"/>
        <charset val="136"/>
      </rPr>
      <t>王二翁</t>
    </r>
  </si>
  <si>
    <r>
      <rPr>
        <sz val="12"/>
        <color theme="1"/>
        <rFont val="新細明體"/>
        <family val="2"/>
        <charset val="136"/>
      </rPr>
      <t>鞏縣文物管理所、鄭州市文物工作隊，〈鞏縣西村宋代石棺墓清理簡報〉，《中原文物》，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34-36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</si>
  <si>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</si>
  <si>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洛陽市文物考古研究院、河南省南水北調文物保護辦公室，〈焦作溫縣蘇王墓地發掘簡報〉，《中國國家博物館館刊》，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</si>
  <si>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</si>
  <si>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</si>
  <si>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</si>
  <si>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</si>
  <si>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新細明體"/>
        <family val="2"/>
        <charset val="136"/>
      </rPr>
      <t>河南省焦作市溫縣北冷鄉蘇王村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</si>
  <si>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河南省穎東第</t>
    </r>
    <r>
      <rPr>
        <sz val="12"/>
        <color theme="1"/>
        <rFont val="Calibri"/>
        <family val="2"/>
      </rPr>
      <t>119</t>
    </r>
    <r>
      <rPr>
        <sz val="12"/>
        <color theme="1"/>
        <rFont val="新細明體"/>
        <family val="2"/>
        <charset val="136"/>
      </rPr>
      <t>號墓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禹縣白沙</t>
    </r>
    <r>
      <rPr>
        <sz val="12"/>
        <color theme="1"/>
        <rFont val="Calibri"/>
        <family val="2"/>
      </rPr>
      <t>M1)</t>
    </r>
  </si>
  <si>
    <r>
      <rPr>
        <sz val="12"/>
        <color theme="1"/>
        <rFont val="新細明體"/>
        <family val="2"/>
        <charset val="136"/>
      </rPr>
      <t>趙大翁（根據壁畫墨書）</t>
    </r>
  </si>
  <si>
    <r>
      <rPr>
        <sz val="12"/>
        <color theme="1"/>
        <rFont val="新細明體"/>
        <family val="2"/>
        <charset val="136"/>
      </rPr>
      <t>宿白，《白沙宋墓》，北京：文物出版社，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（初版</t>
    </r>
    <r>
      <rPr>
        <sz val="12"/>
        <color theme="1"/>
        <rFont val="Calibri"/>
        <family val="2"/>
      </rPr>
      <t>1957</t>
    </r>
    <r>
      <rPr>
        <sz val="12"/>
        <color theme="1"/>
        <rFont val="新細明體"/>
        <family val="2"/>
        <charset val="136"/>
      </rPr>
      <t>）。</t>
    </r>
  </si>
  <si>
    <r>
      <rPr>
        <sz val="12"/>
        <color theme="1"/>
        <rFont val="新細明體"/>
        <family val="2"/>
        <charset val="136"/>
      </rPr>
      <t>河南省穎東第</t>
    </r>
    <r>
      <rPr>
        <sz val="12"/>
        <color theme="1"/>
        <rFont val="Calibri"/>
        <family val="2"/>
      </rPr>
      <t>131</t>
    </r>
    <r>
      <rPr>
        <sz val="12"/>
        <color theme="1"/>
        <rFont val="新細明體"/>
        <family val="2"/>
        <charset val="136"/>
      </rPr>
      <t>號墓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禹縣白沙</t>
    </r>
    <r>
      <rPr>
        <sz val="12"/>
        <color theme="1"/>
        <rFont val="Calibri"/>
        <family val="2"/>
      </rPr>
      <t>M2)</t>
    </r>
  </si>
  <si>
    <r>
      <rPr>
        <sz val="12"/>
        <color theme="1"/>
        <rFont val="新細明體"/>
        <family val="2"/>
        <charset val="136"/>
      </rPr>
      <t>河南省穎東第</t>
    </r>
    <r>
      <rPr>
        <sz val="12"/>
        <color theme="1"/>
        <rFont val="Calibri"/>
        <family val="2"/>
      </rPr>
      <t>132</t>
    </r>
    <r>
      <rPr>
        <sz val="12"/>
        <color theme="1"/>
        <rFont val="新細明體"/>
        <family val="2"/>
        <charset val="136"/>
      </rPr>
      <t>號墓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禹縣白沙</t>
    </r>
    <r>
      <rPr>
        <sz val="12"/>
        <color theme="1"/>
        <rFont val="Calibri"/>
        <family val="2"/>
      </rPr>
      <t>M3)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</si>
  <si>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</si>
  <si>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</si>
  <si>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賈氏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</si>
  <si>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河南省安陽市殷都區皇甫屯村西地韓琦家族墓地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</si>
  <si>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不詳</t>
    </r>
  </si>
  <si>
    <r>
      <rPr>
        <sz val="12"/>
        <color theme="1"/>
        <rFont val="新細明體"/>
        <family val="2"/>
        <charset val="136"/>
      </rPr>
      <t>河南省洛陽澗西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2"/>
        <charset val="136"/>
      </rPr>
      <t>工區六座</t>
    </r>
    <r>
      <rPr>
        <sz val="12"/>
        <color theme="1"/>
        <rFont val="Calibri"/>
        <family val="2"/>
      </rPr>
      <t>(M18,37,32,53,72,79)</t>
    </r>
  </si>
  <si>
    <r>
      <rPr>
        <sz val="12"/>
        <color theme="1"/>
        <rFont val="新細明體"/>
        <family val="2"/>
        <charset val="136"/>
      </rPr>
      <t>河南省文物工作第二隊，〈洛陽澗西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2"/>
        <charset val="136"/>
      </rPr>
      <t>工區發掘簡報〉，《考古通訊》，</t>
    </r>
    <r>
      <rPr>
        <sz val="12"/>
        <color theme="1"/>
        <rFont val="Calibri"/>
        <family val="2"/>
      </rPr>
      <t>1957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</si>
  <si>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河南省洛陽澗西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2"/>
        <charset val="136"/>
      </rPr>
      <t>工區三十一座</t>
    </r>
  </si>
  <si>
    <r>
      <rPr>
        <sz val="12"/>
        <color theme="1"/>
        <rFont val="新細明體"/>
        <family val="2"/>
        <charset val="136"/>
      </rPr>
      <t>河南省新鄉縣鳳泉區金燈寺村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</si>
  <si>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新細明體"/>
        <family val="2"/>
        <charset val="136"/>
      </rPr>
      <t>鄭州大學歷史學院考古系、河南省文物局南水北調文物保護辦公室，〈新鄉金燈寺宋墓發掘簡報〉，《中原文物》，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12-18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</si>
  <si>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河南省新鄉縣鳳泉區金燈寺村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</si>
  <si>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河南省新鄉縣鳳泉區金燈寺村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</si>
  <si>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河南省新鄉縣鳳泉區金燈寺村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</si>
  <si>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新細明體"/>
        <family val="2"/>
        <charset val="136"/>
      </rPr>
      <t>河南省新鄉縣鳳泉區金燈寺村其餘</t>
    </r>
    <r>
      <rPr>
        <sz val="12"/>
        <color theme="1"/>
        <rFont val="Calibri"/>
        <family val="2"/>
      </rPr>
      <t>19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</si>
  <si>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江西省瑞昌縣橫立山鄉光輝村楊家壋山臥虎地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</si>
  <si>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袁八娘</t>
    </r>
  </si>
  <si>
    <r>
      <rPr>
        <sz val="12"/>
        <color theme="1"/>
        <rFont val="新細明體"/>
        <family val="2"/>
        <charset val="136"/>
      </rPr>
      <t>劉禮純，〈江西瑞昌縣發現七座宋代紀年墓〉，《考古》，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330-334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</si>
  <si>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江西省瑞昌縣范鎮村梅家壠蔡家後山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</si>
  <si>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何毅</t>
    </r>
  </si>
  <si>
    <r>
      <rPr>
        <sz val="12"/>
        <color theme="1"/>
        <rFont val="新細明體"/>
        <family val="2"/>
        <charset val="136"/>
      </rPr>
      <t>江西省博物館，〈瑞昌市北宋宣和六年墓〉，收入《江西宋代紀年墓與紀年青白瓷》，北京：文物出版社，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158-163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劉禮純，〈江西瑞昌縣發現七座宋代紀年墓〉，《考古》，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330-334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</si>
  <si>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河南省鄭州市二里崗</t>
    </r>
  </si>
  <si>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</si>
  <si>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河南省鄭州市滎陽市王村鄉司村</t>
    </r>
  </si>
  <si>
    <r>
      <rPr>
        <sz val="12"/>
        <color theme="1"/>
        <rFont val="新細明體"/>
        <family val="2"/>
        <charset val="136"/>
      </rPr>
      <t>河南省鄭州市滎陽孤柏嘴村</t>
    </r>
  </si>
  <si>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鄭州市文物考古研究所、滎陽市文物保護管理所，〈河南滎陽孤伯嘴壁畫墓發掘簡報〉，《中原文物》，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7-12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</si>
  <si>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河南省鄭州市新密市平陌鎮</t>
    </r>
  </si>
  <si>
    <r>
      <rPr>
        <sz val="12"/>
        <color theme="1"/>
        <rFont val="新細明體"/>
        <family val="2"/>
        <charset val="136"/>
      </rPr>
      <t>敕尚明、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</si>
  <si>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鄭州市文物考古研究所、新密市博物館，〈河南新密市平陌宋代壁畫墓〉，《文物》，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26-32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</si>
  <si>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河南省鄭州市登封市西劉碑村</t>
    </r>
  </si>
  <si>
    <r>
      <rPr>
        <sz val="12"/>
        <color theme="1"/>
        <rFont val="新細明體"/>
        <family val="2"/>
        <charset val="136"/>
      </rPr>
      <t>河南省鄭州市登封市黑山溝村</t>
    </r>
  </si>
  <si>
    <r>
      <rPr>
        <sz val="12"/>
        <color theme="1"/>
        <rFont val="新細明體"/>
        <family val="2"/>
        <charset val="136"/>
      </rPr>
      <t>李守貴、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</si>
  <si>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鄭州市文物考古研究所，《鄭州宋金壁畫墓》，北京：科學出版社，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鄭州市文物考古研究所、登封市文物局，〈河南登封黑山溝宋代壁畫墓〉，《文物》，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60-66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</si>
  <si>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河南省鄭州市登封市箭溝村</t>
    </r>
  </si>
  <si>
    <r>
      <rPr>
        <sz val="12"/>
        <color theme="1"/>
        <rFont val="新細明體"/>
        <family val="2"/>
        <charset val="136"/>
      </rPr>
      <t>河南省鄭州市鞏義市涉村鎮</t>
    </r>
  </si>
  <si>
    <r>
      <rPr>
        <sz val="12"/>
        <color theme="1"/>
        <rFont val="新細明體"/>
        <family val="2"/>
        <charset val="136"/>
      </rPr>
      <t>河南省新鄉市紅旗區公村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</si>
  <si>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新鄉市文物考古研究所，〈河南新鄉市公村宋代墓葬發掘簡報〉，《華夏考古》，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21-27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</si>
  <si>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河南省新鄉市紅旗區公村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</si>
  <si>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河南省新鄉市紅旗區公村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</si>
  <si>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河南省新鄉市紅旗區公村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</si>
  <si>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陜西省安塞縣鐮刀灣鄉塞門城</t>
    </r>
  </si>
  <si>
    <r>
      <rPr>
        <sz val="12"/>
        <color theme="1"/>
        <rFont val="新細明體"/>
        <family val="2"/>
        <charset val="136"/>
      </rPr>
      <t>安塞縣文管所、楊宏明，〈陝西安塞縣出土北宋戰場瘗埋遺骸碑〉，《考古與文物》，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</si>
  <si>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陜西省藍田縣白鹿原槐真坊村</t>
    </r>
  </si>
  <si>
    <r>
      <t>Unknown(</t>
    </r>
    <r>
      <rPr>
        <sz val="12"/>
        <color theme="1"/>
        <rFont val="新細明體"/>
        <family val="2"/>
        <charset val="136"/>
      </rPr>
      <t>王宗奉的父母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</si>
  <si>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藍田文化館　應新、子敬，〈文博簡訊：（陝西省）藍田出土北宋買地券〉，《文物》，</t>
    </r>
    <r>
      <rPr>
        <sz val="12"/>
        <color theme="1"/>
        <rFont val="Calibri"/>
        <family val="2"/>
      </rPr>
      <t>1965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57-58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</si>
  <si>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陜西省洛川縣土基鎮文化站</t>
    </r>
  </si>
  <si>
    <r>
      <rPr>
        <sz val="12"/>
        <color theme="1"/>
        <rFont val="新細明體"/>
        <family val="2"/>
        <charset val="136"/>
      </rPr>
      <t>靳之林、左登正，〈陝西洛川土基鎮發現北宋壁畫墓〉，《考古與文物》，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66-68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</si>
  <si>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陜西省安康市白家梁</t>
    </r>
  </si>
  <si>
    <r>
      <rPr>
        <sz val="12"/>
        <color theme="1"/>
        <rFont val="新細明體"/>
        <family val="2"/>
        <charset val="136"/>
      </rPr>
      <t>李厚志，〈陝西安康北宋墓清理簡報〉，《考古與文物》，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110-112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</si>
  <si>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陜西省商洛市丹鳳縣商雒鎮西部丹江河東岸某處</t>
    </r>
  </si>
  <si>
    <r>
      <rPr>
        <sz val="12"/>
        <color theme="1"/>
        <rFont val="新細明體"/>
        <family val="2"/>
        <charset val="136"/>
      </rPr>
      <t>陝西省文物管理委員會，〈陜西丹鳳縣商雒鎮宋墓清理簡報〉，《文物》，</t>
    </r>
    <r>
      <rPr>
        <sz val="12"/>
        <color theme="1"/>
        <rFont val="Calibri"/>
        <family val="2"/>
      </rPr>
      <t>1956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</si>
  <si>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陝西省寶雞市陳倉區陳倉區縣功鎮陳家咀（寶雞縣縣功公社陳家嘴大隊）</t>
    </r>
  </si>
  <si>
    <r>
      <rPr>
        <sz val="12"/>
        <color theme="1"/>
        <rFont val="新細明體"/>
        <family val="2"/>
        <charset val="136"/>
      </rPr>
      <t>馬德元</t>
    </r>
  </si>
  <si>
    <r>
      <rPr>
        <sz val="12"/>
        <color theme="1"/>
        <rFont val="新細明體"/>
        <family val="2"/>
        <charset val="136"/>
      </rPr>
      <t>王紅武，〈陜西寶雞縣縣功公社陳家咀大隊出土一批宋代文物〉，《文物》，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</si>
  <si>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陜西省咸陽市興平縣西郊</t>
    </r>
  </si>
  <si>
    <r>
      <rPr>
        <sz val="12"/>
        <color theme="1"/>
        <rFont val="新細明體"/>
        <family val="2"/>
        <charset val="136"/>
      </rPr>
      <t>楊正興，〈陜西興平縣西郊清理宋墓一座〉，《文物》，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39-40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</si>
  <si>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陜西省商洛市商州區（陝西商縣金陵寺）</t>
    </r>
  </si>
  <si>
    <r>
      <rPr>
        <sz val="12"/>
        <color theme="1"/>
        <rFont val="新細明體"/>
        <family val="2"/>
        <charset val="136"/>
      </rPr>
      <t>洪永和尚、敘和尚等</t>
    </r>
  </si>
  <si>
    <r>
      <rPr>
        <sz val="12"/>
        <color theme="1"/>
        <rFont val="新細明體"/>
        <family val="2"/>
        <charset val="136"/>
      </rPr>
      <t>陝西省文物管理委員會，〈陝西商縣金陵寺宋僧人墓清理簡報〉，《考古》，</t>
    </r>
    <r>
      <rPr>
        <sz val="12"/>
        <color theme="1"/>
        <rFont val="Calibri"/>
        <family val="2"/>
      </rPr>
      <t>1960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18-20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</si>
  <si>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陝西省延安市寶塔區李渠鎮周家灣村</t>
    </r>
  </si>
  <si>
    <r>
      <rPr>
        <sz val="12"/>
        <color theme="1"/>
        <rFont val="新細明體"/>
        <family val="2"/>
        <charset val="136"/>
      </rPr>
      <t>延安市文物研究所，〈延安寶塔區北宋社火秧歌內容畫像磚墓葬〉，《文博》，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12-17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</si>
  <si>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陝西省西安市長安區乳家莊村西北約</t>
    </r>
    <r>
      <rPr>
        <sz val="12"/>
        <color theme="1"/>
        <rFont val="Calibri"/>
        <family val="2"/>
      </rPr>
      <t>200</t>
    </r>
    <r>
      <rPr>
        <sz val="12"/>
        <color theme="1"/>
        <rFont val="新細明體"/>
        <family val="2"/>
        <charset val="136"/>
      </rPr>
      <t>米</t>
    </r>
  </si>
  <si>
    <r>
      <rPr>
        <sz val="12"/>
        <color theme="1"/>
        <rFont val="新細明體"/>
        <family val="2"/>
        <charset val="136"/>
      </rPr>
      <t>西安市文物保護考古研究院，〈西安乳家莊宋代磚雕墓發掘簡報〉，《文物》，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20-26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</si>
  <si>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陝西省漢中市八里橋水庫</t>
    </r>
  </si>
  <si>
    <r>
      <rPr>
        <sz val="12"/>
        <color theme="1"/>
        <rFont val="新細明體"/>
        <family val="2"/>
        <charset val="136"/>
      </rPr>
      <t>漢中市博物館，〈漢中八里橋水庫清理一座宋墓〉，《文博》，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42-43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</si>
  <si>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陝西省漢中市金華村</t>
    </r>
  </si>
  <si>
    <r>
      <rPr>
        <sz val="12"/>
        <color theme="1"/>
        <rFont val="新細明體"/>
        <family val="2"/>
        <charset val="136"/>
      </rPr>
      <t>何新成，〈漢中市金華村清理一座北宋墓〉，《文博》，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53-55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</si>
  <si>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陝西省渭南市大荔縣段家鄉老君寨村</t>
    </r>
  </si>
  <si>
    <r>
      <rPr>
        <sz val="12"/>
        <color theme="1"/>
        <rFont val="新細明體"/>
        <family val="2"/>
        <charset val="136"/>
      </rPr>
      <t>大荔縣文物管理委員會，〈大荔縣段家老君寨宋墓清理簡報〉，《文博》，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5-7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</si>
  <si>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陝西省合陽縣王村鎮蔡村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</si>
  <si>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陝西省考古研究院，〈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年陜西省考古研究院考古調查發掘新收獲〉，《考古與文物》，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</si>
  <si>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陝西省合陽縣王村鎮蔡村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</si>
  <si>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山西省夏縣水頭鎮上牛村宋墓</t>
    </r>
  </si>
  <si>
    <r>
      <rPr>
        <sz val="12"/>
        <color theme="1"/>
        <rFont val="新細明體"/>
        <family val="2"/>
        <charset val="136"/>
      </rPr>
      <t>運城市河東博物館、夏縣文物旅遊局，〈山西夏縣宋金墓的發掘〉，《考古》，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54-71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</si>
  <si>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山西省長治市故漳鄉故縣村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</si>
  <si>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山西省長治市壺關縣東柏林鄉南村</t>
    </r>
  </si>
  <si>
    <r>
      <rPr>
        <sz val="12"/>
        <color theme="1"/>
        <rFont val="新細明體"/>
        <family val="2"/>
        <charset val="136"/>
      </rPr>
      <t>長治市博物館、壺關縣文物博物館，〈山西壺關南村宋代磚雕墓〉，《文物》，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</si>
  <si>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山西省長治市壺關縣下好牢村</t>
    </r>
  </si>
  <si>
    <r>
      <rPr>
        <sz val="12"/>
        <color theme="1"/>
        <rFont val="新細明體"/>
        <family val="2"/>
        <charset val="136"/>
      </rPr>
      <t>王進先，〈山西壺關下好牢宋墓〉，《文物》，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42-55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</si>
  <si>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山西省長治市潞城縣城北北關村</t>
    </r>
  </si>
  <si>
    <r>
      <rPr>
        <sz val="12"/>
        <color theme="1"/>
        <rFont val="新細明體"/>
        <family val="2"/>
        <charset val="136"/>
      </rPr>
      <t>王進先、陳寶國，〈山西潞城縣北關宋代磚雕墓〉，《考古》，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36-43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</si>
  <si>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山西省長治市故漳鄉故漳村</t>
    </r>
  </si>
  <si>
    <r>
      <rPr>
        <sz val="12"/>
        <color theme="1"/>
        <rFont val="新細明體"/>
        <family val="2"/>
        <charset val="136"/>
      </rPr>
      <t>朱曉芳、王進先、李永杰，〈山西長治市故漳村宋代磚雕墓〉，《考古》，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</si>
  <si>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山西省長治縣郝家庄鄉任家庄村</t>
    </r>
  </si>
  <si>
    <r>
      <rPr>
        <sz val="12"/>
        <color theme="1"/>
        <rFont val="新細明體"/>
        <family val="2"/>
        <charset val="136"/>
      </rPr>
      <t>李永傑、崔國琳，〈長治縣任家莊出土一批宋代磚雕〉，《文物世界》，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15-18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</si>
  <si>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山西省長治市西白兔鄉西白兔村</t>
    </r>
  </si>
  <si>
    <r>
      <rPr>
        <sz val="12"/>
        <color theme="1"/>
        <rFont val="新細明體"/>
        <family val="2"/>
        <charset val="136"/>
      </rPr>
      <t>王進先，〈長治市西白兔村宋代壁畫墓發掘簡報〉，《山西省考古學會論文集》，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131-137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</si>
  <si>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山西省長治市沁源縣郭道鄉段家莊</t>
    </r>
  </si>
  <si>
    <r>
      <rPr>
        <sz val="12"/>
        <color theme="1"/>
        <rFont val="新細明體"/>
        <family val="2"/>
        <charset val="136"/>
      </rPr>
      <t>王小紅、王進先，〈沁源縣段家莊發現宋代磚雕墓〉，《文物世界》，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8-12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</si>
  <si>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山西省晉城市沁水縣鄭莊鄉孔壁村</t>
    </r>
  </si>
  <si>
    <r>
      <rPr>
        <sz val="12"/>
        <color theme="1"/>
        <rFont val="新細明體"/>
        <family val="2"/>
        <charset val="136"/>
      </rPr>
      <t>李奉山，〈山西沁水縣宋墓雕磚〉，《考古》，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380-381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</si>
  <si>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山西省新絳縣三林鎮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</si>
  <si>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楊富斗，〈山西新絳三林鎮兩座仿木構的宋代磚墓〉，《考古通訊》，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36-39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</si>
  <si>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山西省侯馬鎮</t>
    </r>
  </si>
  <si>
    <r>
      <rPr>
        <sz val="12"/>
        <color theme="1"/>
        <rFont val="新細明體"/>
        <family val="2"/>
        <charset val="136"/>
      </rPr>
      <t>萬新民，〈侯馬的一座帶壁畫宋墓〉，《文物》，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</si>
  <si>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山西省聞喜縣下陽村</t>
    </r>
  </si>
  <si>
    <r>
      <rPr>
        <sz val="12"/>
        <color theme="1"/>
        <rFont val="新細明體"/>
        <family val="2"/>
        <charset val="136"/>
      </rPr>
      <t>聞喜縣博物館，〈山西聞喜下陽宋金時期墓〉，《文物》，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86-88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</si>
  <si>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</si>
  <si>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太原市文物管理委員會，〈太原市南坪頭宋墓清理簡報〉，《文物》，</t>
    </r>
    <r>
      <rPr>
        <sz val="12"/>
        <color theme="1"/>
        <rFont val="Calibri"/>
        <family val="2"/>
      </rPr>
      <t>1956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</si>
  <si>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</si>
  <si>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</si>
  <si>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</si>
  <si>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</si>
  <si>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</si>
  <si>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</si>
  <si>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</si>
  <si>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</si>
  <si>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山西省太原小店區南坪頭村磚廠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</si>
  <si>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山西省汾陽縣陽家莊鄉北偏城村</t>
    </r>
  </si>
  <si>
    <r>
      <rPr>
        <sz val="12"/>
        <color theme="1"/>
        <rFont val="新細明體"/>
        <family val="2"/>
        <charset val="136"/>
      </rPr>
      <t>張茂生，〈山西汾陽縣北偏城宋墓〉，《考古》，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283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</si>
  <si>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</si>
  <si>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</si>
  <si>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解希恭，〈太原小井峪宋、明墓第一次發掘記〉，《考古》，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250-258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</si>
  <si>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</si>
  <si>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</si>
  <si>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</si>
  <si>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</si>
  <si>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王信上代父母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</si>
  <si>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</si>
  <si>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陶美的三世者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</si>
  <si>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</si>
  <si>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</si>
  <si>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</si>
  <si>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</si>
  <si>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</si>
  <si>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</si>
  <si>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</si>
  <si>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</si>
  <si>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</si>
  <si>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</si>
  <si>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</si>
  <si>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</si>
  <si>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</si>
  <si>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M36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</si>
  <si>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</si>
  <si>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</si>
  <si>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M39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</si>
  <si>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</si>
  <si>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</si>
  <si>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</si>
  <si>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M45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</si>
  <si>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</si>
  <si>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</si>
  <si>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M48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</si>
  <si>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</si>
  <si>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M50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</si>
  <si>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M51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</si>
  <si>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</si>
  <si>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M53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</si>
  <si>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M55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</si>
  <si>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M56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</si>
  <si>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</si>
  <si>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M58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</si>
  <si>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M59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</si>
  <si>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M60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</si>
  <si>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M61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</si>
  <si>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M62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</si>
  <si>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M63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</si>
  <si>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M64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</si>
  <si>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M65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</si>
  <si>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M67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</si>
  <si>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M68</t>
    </r>
  </si>
  <si>
    <r>
      <rPr>
        <sz val="12"/>
        <color theme="1"/>
        <rFont val="新細明體"/>
        <family val="2"/>
        <charset val="136"/>
      </rPr>
      <t>代尊德，〈太原小井峪宋墓第二次發掘記〉，《考古》，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259-263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</si>
  <si>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M69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</si>
  <si>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M74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79</t>
    </r>
  </si>
  <si>
    <r>
      <rPr>
        <sz val="12"/>
        <color theme="1"/>
        <rFont val="新細明體"/>
        <family val="2"/>
        <charset val="136"/>
      </rPr>
      <t>山西省太原市小井峪村</t>
    </r>
    <r>
      <rPr>
        <sz val="12"/>
        <color theme="1"/>
        <rFont val="Calibri"/>
        <family val="2"/>
      </rPr>
      <t>M197</t>
    </r>
  </si>
  <si>
    <r>
      <rPr>
        <sz val="12"/>
        <color theme="1"/>
        <rFont val="新細明體"/>
        <family val="2"/>
        <charset val="136"/>
      </rPr>
      <t>山西省晉城市南社村</t>
    </r>
  </si>
  <si>
    <r>
      <rPr>
        <sz val="12"/>
        <color theme="1"/>
        <rFont val="新細明體"/>
        <family val="2"/>
        <charset val="136"/>
      </rPr>
      <t>晉東南文物工作站，〈山西晉城南社宋墓簡介〉，收入《考古學集刊》，第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期。北京：中國社會科學出版社，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224-230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</si>
  <si>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湖南省郴州市桂陽縣劉家嶺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</si>
  <si>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湖南省文物考古研究所，〈湖南桂陽劉家嶺宋代壁畫墓發掘簡報〉，《文物》，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43-56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湖南省文物考古研究所，《桂陽劉家嶺宋代壁畫墓》，北京：文物出版社，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</si>
  <si>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湖北省英山縣溫泉鎮白石坳村</t>
    </r>
  </si>
  <si>
    <r>
      <rPr>
        <sz val="12"/>
        <color theme="1"/>
        <rFont val="新細明體"/>
        <family val="2"/>
        <charset val="136"/>
      </rPr>
      <t>劉念七</t>
    </r>
  </si>
  <si>
    <r>
      <rPr>
        <sz val="12"/>
        <color theme="1"/>
        <rFont val="新細明體"/>
        <family val="2"/>
        <charset val="136"/>
      </rPr>
      <t>陳上岷，〈湖北英山縣發現宋墓〉，《文物參考資料》，</t>
    </r>
    <r>
      <rPr>
        <sz val="12"/>
        <color theme="1"/>
        <rFont val="Calibri"/>
        <family val="2"/>
      </rPr>
      <t>1955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162-163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</si>
  <si>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湖北省武漢市漢橋區十里鋪公社</t>
    </r>
  </si>
  <si>
    <r>
      <rPr>
        <sz val="12"/>
        <color theme="1"/>
        <rFont val="新細明體"/>
        <family val="2"/>
        <charset val="136"/>
      </rPr>
      <t>湖北省文化局文物工作隊，〈武漢市十里鋪北宋墓出土漆器等文物〉，《文物》，</t>
    </r>
    <r>
      <rPr>
        <sz val="12"/>
        <color theme="1"/>
        <rFont val="Calibri"/>
        <family val="2"/>
      </rPr>
      <t>1966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56-62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</si>
  <si>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湖南省耒陽市</t>
    </r>
  </si>
  <si>
    <r>
      <rPr>
        <sz val="12"/>
        <color theme="1"/>
        <rFont val="新細明體"/>
        <family val="2"/>
        <charset val="136"/>
      </rPr>
      <t>羅少牧，〈湖南耒陽發現宋墓〉，《考古》，</t>
    </r>
    <r>
      <rPr>
        <sz val="12"/>
        <color theme="1"/>
        <rFont val="Calibri"/>
        <family val="2"/>
      </rPr>
      <t>1957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71-72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</si>
  <si>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湖北省麻城市閻河鎮胡家畈村</t>
    </r>
  </si>
  <si>
    <r>
      <rPr>
        <sz val="12"/>
        <color theme="1"/>
        <rFont val="新細明體"/>
        <family val="2"/>
        <charset val="136"/>
      </rPr>
      <t>麻城市博物館，〈湖北麻城胡家畈發現一座北宋磚室墓〉，《考古》，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476-477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</si>
  <si>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湖北省鄖西縣城關鎮校場坡</t>
    </r>
  </si>
  <si>
    <r>
      <rPr>
        <sz val="12"/>
        <color theme="1"/>
        <rFont val="新細明體"/>
        <family val="2"/>
        <charset val="136"/>
      </rPr>
      <t>王假真，〈湖北鄖西校場坡一號宋墓〉，《考古》，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811-815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</si>
  <si>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湖南省資興縣（今資興市）舊市鄉</t>
    </r>
    <r>
      <rPr>
        <sz val="12"/>
        <color theme="1"/>
        <rFont val="Calibri"/>
        <family val="2"/>
      </rPr>
      <t>M40</t>
    </r>
  </si>
  <si>
    <r>
      <rPr>
        <sz val="12"/>
        <color theme="1"/>
        <rFont val="新細明體"/>
        <family val="2"/>
        <charset val="136"/>
      </rPr>
      <t>湖南省博物館，〈湖南資興隋唐五代宋墓〉，《考古》，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223-230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</si>
  <si>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湖南省資興縣（今資興市）碑記鄉</t>
    </r>
    <r>
      <rPr>
        <sz val="12"/>
        <color theme="1"/>
        <rFont val="Calibri"/>
        <family val="2"/>
      </rPr>
      <t>M461</t>
    </r>
  </si>
  <si>
    <r>
      <rPr>
        <sz val="12"/>
        <color theme="1"/>
        <rFont val="新細明體"/>
        <family val="2"/>
        <charset val="136"/>
      </rPr>
      <t>湖北省谷城縣城關鎮肖家營村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</si>
  <si>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襄樊市考古隊、谷城縣博物館，〈湖北谷城縣肖家營墓地〉，《考古》，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15-37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</si>
  <si>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</si>
  <si>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孝感市博物館、雲夢縣博物館，〈雲夢王家山宋墓發掘簡報〉，《江漢考古》，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23-29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</si>
  <si>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</si>
  <si>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</si>
  <si>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</si>
  <si>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</si>
  <si>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湖北省孝感市雲夢縣城關鎮和平村王家山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</si>
  <si>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湖北省秭歸縣郭家壩鎮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</si>
  <si>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湖北省文物考古研究所，〈湖北秭歸東門頭漢墓與宋墓清理簡報〉，《江漢考古》，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</si>
  <si>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湖北省孝感市雲夢縣城關鎮罩子墩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</si>
  <si>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雲夢縣博物館，〈雲夢趙子墩宋墓發掘簡報〉，《江漢考古》，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</si>
  <si>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湖北省孝感市雲夢縣城關鎮罩子墩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</si>
  <si>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湖北省老河口市張集鎮王冲村（無出土品，共五座）</t>
    </r>
  </si>
  <si>
    <r>
      <rPr>
        <sz val="12"/>
        <color theme="1"/>
        <rFont val="新細明體"/>
        <family val="2"/>
        <charset val="136"/>
      </rPr>
      <t>老河口市博物館，〈湖北老河口王沖宋墓清理簡報〉，《江漢考古》，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</si>
  <si>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</si>
  <si>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</si>
  <si>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</si>
  <si>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</si>
  <si>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</si>
  <si>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</si>
  <si>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湖北省老河口市張集鎮王冲村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</si>
  <si>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湖北省孝感市張黎家灣</t>
    </r>
  </si>
  <si>
    <r>
      <rPr>
        <sz val="12"/>
        <color theme="1"/>
        <rFont val="新細明體"/>
        <family val="2"/>
        <charset val="136"/>
      </rPr>
      <t>孝感市文化館，〈孝感市郊發現宋墓〉，《江漢考古》，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33-34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</si>
  <si>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湖北省武昌市安山鎮新窯村</t>
    </r>
  </si>
  <si>
    <r>
      <rPr>
        <sz val="12"/>
        <color theme="1"/>
        <rFont val="新細明體"/>
        <family val="2"/>
        <charset val="136"/>
      </rPr>
      <t>武昌縣博物館，〈武昌縣安山宋墓清理簡報〉，《江漢考古》，</t>
    </r>
    <r>
      <rPr>
        <sz val="12"/>
        <color theme="1"/>
        <rFont val="Calibri"/>
        <family val="2"/>
      </rPr>
      <t>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9-32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</si>
  <si>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湖北省武漢市東西湖柏泉農場</t>
    </r>
  </si>
  <si>
    <r>
      <rPr>
        <sz val="12"/>
        <color theme="1"/>
        <rFont val="新細明體"/>
        <family val="2"/>
        <charset val="136"/>
      </rPr>
      <t>武漢市文物管理處，〈武漢市東西湖區柏泉北宋墓發掘簡報〉，《江漢考古》，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60-62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</si>
  <si>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湖北省武漢市江夏區段嶺廟鄉</t>
    </r>
  </si>
  <si>
    <r>
      <rPr>
        <sz val="12"/>
        <color theme="1"/>
        <rFont val="新細明體"/>
        <family val="2"/>
        <charset val="136"/>
      </rPr>
      <t>武漢市博物館、江夏文物管理所，〈武漢市江夏區段嶺廟宋墓發掘簡報〉，《江漢考古》，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38-41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</si>
  <si>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湖北省武漢市江夏區烏龍泉鎮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</si>
  <si>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武漢市文物考古研究所、江夏區文物管理所，〈江夏烏龍泉宋墓發掘簡報〉，《江漢考古》，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54-59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</si>
  <si>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湖北省武漢市江夏區烏龍泉鎮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</si>
  <si>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湖北省襄陽市法龍鎮</t>
    </r>
    <r>
      <rPr>
        <sz val="12"/>
        <color theme="1"/>
        <rFont val="Calibri"/>
        <family val="2"/>
      </rPr>
      <t>XBM1</t>
    </r>
  </si>
  <si>
    <r>
      <rPr>
        <sz val="12"/>
        <color theme="1"/>
        <rFont val="新細明體"/>
        <family val="2"/>
        <charset val="136"/>
      </rPr>
      <t>湖北省文物考古研究所，〈湖北襄陽崗心與八畝坡墓地發掘簡報〉，《江漢考古》，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</si>
  <si>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湖北省秭歸縣沙鎮溪鎮楊家沱</t>
    </r>
  </si>
  <si>
    <r>
      <rPr>
        <sz val="12"/>
        <color theme="1"/>
        <rFont val="新細明體"/>
        <family val="2"/>
        <charset val="136"/>
      </rPr>
      <t>湖北省三峽工作隊楊家沱工作組，〈稱歸楊家沱遺址發現壁畫磚室墓〉，《江漢考古》，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</si>
  <si>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湖北省黃梅縣苦竹鄉苦竹口村</t>
    </r>
  </si>
  <si>
    <r>
      <rPr>
        <sz val="12"/>
        <color theme="1"/>
        <rFont val="新細明體"/>
        <family val="2"/>
        <charset val="136"/>
      </rPr>
      <t>湖北省文物考古研究所，〈黃梅縣清理一座宋代石槨雙室墓〉，《江漢考古》，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</si>
  <si>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湖北省安陸市棠棣鎮胡棚村黃金山</t>
    </r>
    <r>
      <rPr>
        <sz val="12"/>
        <color theme="1"/>
        <rFont val="Calibri"/>
        <family val="2"/>
      </rPr>
      <t>bM1</t>
    </r>
  </si>
  <si>
    <r>
      <rPr>
        <sz val="12"/>
        <color theme="1"/>
        <rFont val="新細明體"/>
        <family val="2"/>
        <charset val="136"/>
      </rPr>
      <t>湖北省文物考古研究所、安陸市博物館，〈安陸黃金山墓地發掘報告〉，《江漢考古》，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</si>
  <si>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湖北省安陸市棠棣鎮胡棚村黃金山</t>
    </r>
    <r>
      <rPr>
        <sz val="12"/>
        <color theme="1"/>
        <rFont val="Calibri"/>
        <family val="2"/>
      </rPr>
      <t>bM29</t>
    </r>
  </si>
  <si>
    <r>
      <rPr>
        <sz val="12"/>
        <color theme="1"/>
        <rFont val="新細明體"/>
        <family val="2"/>
        <charset val="136"/>
      </rPr>
      <t>湖北省安陸市棠棣鎮胡棚村黃金山</t>
    </r>
    <r>
      <rPr>
        <sz val="12"/>
        <color theme="1"/>
        <rFont val="Calibri"/>
        <family val="2"/>
      </rPr>
      <t>bM28</t>
    </r>
  </si>
  <si>
    <r>
      <rPr>
        <sz val="12"/>
        <color theme="1"/>
        <rFont val="新細明體"/>
        <family val="2"/>
        <charset val="136"/>
      </rPr>
      <t>湖北省紅安縣舒家坳</t>
    </r>
  </si>
  <si>
    <r>
      <rPr>
        <sz val="12"/>
        <color theme="1"/>
        <rFont val="新細明體"/>
        <family val="2"/>
        <charset val="136"/>
      </rPr>
      <t>湖北省文物考古研究所、黃岡市博物館、紅安縣文物局，〈湖北紅安舒家坳北宋石室墓的清理〉，《江漢考古》，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51-56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</si>
  <si>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湖北省隨州市何店鎮巫山村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</si>
  <si>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隨州市博物館，〈隨州市何店鎮干堰洼宋明墓葬發掘簡報〉，《江漢考古》，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38-47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</si>
  <si>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湖北省隨州市何店鎮巫山村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</si>
  <si>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湖北省襄樊市劉家埂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</si>
  <si>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襄樊市文物管理處，〈湖北襄樊劉家埂唐宋墓葬清理簡報〉，《江漢考古》，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</si>
  <si>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湖北省襄樊市劉家埂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</si>
  <si>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湖北省襄樊市劉家埂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</si>
  <si>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湖北省襄樊市劉家埂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</si>
  <si>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湖北省襄樊市許家崗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</si>
  <si>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襄樊市考古隊，〈襄樊王寨許家崗墓群發掘〉，《江漢考古》，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46-60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</si>
  <si>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湖北省襄樊市許家崗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</si>
  <si>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湖北省襄樊市許家崗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</si>
  <si>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湖北省襄陽市檀溪鄉</t>
    </r>
    <r>
      <rPr>
        <sz val="12"/>
        <color theme="1"/>
        <rFont val="Calibri"/>
        <family val="2"/>
      </rPr>
      <t>M81</t>
    </r>
  </si>
  <si>
    <r>
      <rPr>
        <sz val="12"/>
        <color theme="1"/>
        <rFont val="新細明體"/>
        <family val="2"/>
        <charset val="136"/>
      </rPr>
      <t>襄樊市考古隊，〈襄樊檀溪隋唐宋墓清理簡報〉，《江漢考古》，</t>
    </r>
    <r>
      <rPr>
        <sz val="12"/>
        <color theme="1"/>
        <rFont val="Calibri"/>
        <family val="2"/>
      </rPr>
      <t>000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6-74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</si>
  <si>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湖北省襄陽市檀溪鄉</t>
    </r>
    <r>
      <rPr>
        <sz val="12"/>
        <color theme="1"/>
        <rFont val="Calibri"/>
        <family val="2"/>
      </rPr>
      <t>M82</t>
    </r>
  </si>
  <si>
    <r>
      <rPr>
        <sz val="12"/>
        <color theme="1"/>
        <rFont val="新細明體"/>
        <family val="2"/>
        <charset val="136"/>
      </rPr>
      <t>湖北省襄陽市磨基山</t>
    </r>
  </si>
  <si>
    <r>
      <rPr>
        <sz val="12"/>
        <color theme="1"/>
        <rFont val="新細明體"/>
        <family val="2"/>
        <charset val="136"/>
      </rPr>
      <t>張二娘</t>
    </r>
  </si>
  <si>
    <r>
      <rPr>
        <sz val="12"/>
        <color theme="1"/>
        <rFont val="新細明體"/>
        <family val="2"/>
        <charset val="136"/>
      </rPr>
      <t>襄樊市博物館，〈襄陽磨基山宋墓發掘簡報〉，《江漢考古》，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26-30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</si>
  <si>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湖北省廣濟縣兩路鄉永西村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現為湖北省黃岡市武穴市永西村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</si>
  <si>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鄧七郎</t>
    </r>
  </si>
  <si>
    <r>
      <rPr>
        <sz val="12"/>
        <color theme="1"/>
        <rFont val="新細明體"/>
        <family val="2"/>
        <charset val="136"/>
      </rPr>
      <t>程達理，〈廣濟縣發現北宋時期地契〉，《江漢考古》，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99+56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</si>
  <si>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湖南省衡陽縣金星公社何家皂山</t>
    </r>
  </si>
  <si>
    <r>
      <rPr>
        <sz val="12"/>
        <color theme="1"/>
        <rFont val="新細明體"/>
        <family val="2"/>
        <charset val="136"/>
      </rPr>
      <t>湖南省博物館　、陳國安、衡陽市博物館　、馮玉輝，〈衡陽縣何家皂北宋墓〉，《文物》，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</si>
  <si>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湖北省孝感市白沙區花西鄉大灣吉村（今白沙鎮）</t>
    </r>
  </si>
  <si>
    <r>
      <rPr>
        <sz val="12"/>
        <color theme="1"/>
        <rFont val="新細明體"/>
        <family val="2"/>
        <charset val="136"/>
      </rPr>
      <t>杜氏一娘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北室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</si>
  <si>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孝感市文化館，〈湖北孝感大灣吉北宋墓〉，《文物》，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69-70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</si>
  <si>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湖北省英山縣三門河鄉郭家壪</t>
    </r>
  </si>
  <si>
    <r>
      <rPr>
        <sz val="12"/>
        <color theme="1"/>
        <rFont val="新細明體"/>
        <family val="2"/>
        <charset val="136"/>
      </rPr>
      <t>謝文詣</t>
    </r>
  </si>
  <si>
    <r>
      <rPr>
        <sz val="12"/>
        <color theme="1"/>
        <rFont val="新細明體"/>
        <family val="2"/>
        <charset val="136"/>
      </rPr>
      <t>黃岡地區博物館、英山縣博物館，〈湖北英山三座宋墓的發掘〉，《考古》，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29-36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</si>
  <si>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湖北省英山縣孔家坊鄉大屋基</t>
    </r>
  </si>
  <si>
    <r>
      <rPr>
        <sz val="12"/>
        <color theme="1"/>
        <rFont val="新細明體"/>
        <family val="2"/>
        <charset val="136"/>
      </rPr>
      <t>孔氏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西室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、田三郎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東室</t>
    </r>
    <r>
      <rPr>
        <sz val="12"/>
        <color theme="1"/>
        <rFont val="Calibri"/>
        <family val="2"/>
      </rPr>
      <t>)</t>
    </r>
  </si>
  <si>
    <r>
      <t>?-1077(</t>
    </r>
    <r>
      <rPr>
        <sz val="12"/>
        <color theme="1"/>
        <rFont val="新細明體"/>
        <family val="2"/>
        <charset val="136"/>
      </rPr>
      <t>孔氏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?-1077(</t>
    </r>
    <r>
      <rPr>
        <sz val="12"/>
        <color theme="1"/>
        <rFont val="新細明體"/>
        <family val="2"/>
        <charset val="136"/>
      </rPr>
      <t>田三郎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</si>
  <si>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湖北省洪湖市沙口鎮蔣嶺村</t>
    </r>
  </si>
  <si>
    <r>
      <rPr>
        <sz val="12"/>
        <color theme="1"/>
        <rFont val="新細明體"/>
        <family val="2"/>
        <charset val="136"/>
      </rPr>
      <t>洪湖市文物管理委員會、洪湖市博物館，〈湖北洪湖市蔣嶺北宋墓〉，《考古》，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662-663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</si>
  <si>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湖南省益陽市大海壙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</si>
  <si>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益陽地區博物館，〈湖南益陽市大海壙唐宋墓〉，《考古》，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861-864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800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</si>
  <si>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湖北省襄樊區米庄鄉下劉村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</si>
  <si>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襄樊市博物館，〈湖北襄樊油坊崗七座宋墓〉，《考古》，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407-413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</si>
  <si>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湖北省襄樊區米庄鄉下劉村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</si>
  <si>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湖北省襄樊區米庄鄉下劉村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</si>
  <si>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湖北省襄樊區米庄鄉下劉村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</si>
  <si>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湖北省襄樊區米庄鄉下劉村（無出土品：共三座）</t>
    </r>
  </si>
  <si>
    <r>
      <rPr>
        <sz val="12"/>
        <color theme="1"/>
        <rFont val="新細明體"/>
        <family val="2"/>
        <charset val="136"/>
      </rPr>
      <t>湖北省黃陂縣羅漢寺鎮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</si>
  <si>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武漢大學歷史系考古專業、武漢市文物工作隊、黃陂縣文化館，〈湖北黃陂縣鐵門坎遺址宋墓〉，《考古》，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1003-1007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</si>
  <si>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湖北省黃陂縣羅漢寺鎮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</si>
  <si>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湖北省黃陂縣羅漢寺鎮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</si>
  <si>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湖北省黃陂縣羅漢寺鎮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</si>
  <si>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湖北省黃陂縣羅漢寺鎮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</si>
  <si>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湖南省常德市鼎城區南坪鄉戴家山</t>
    </r>
  </si>
  <si>
    <r>
      <rPr>
        <sz val="12"/>
        <color theme="1"/>
        <rFont val="新細明體"/>
        <family val="2"/>
        <charset val="136"/>
      </rPr>
      <t>龍朝彬，〈湖南常德市戴家山發現宋墓〉，《考古》，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</si>
  <si>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湖南耒陽城關</t>
    </r>
    <r>
      <rPr>
        <sz val="12"/>
        <color theme="1"/>
        <rFont val="Calibri"/>
        <family val="2"/>
      </rPr>
      <t>M112</t>
    </r>
  </si>
  <si>
    <r>
      <rPr>
        <sz val="12"/>
        <color theme="1"/>
        <rFont val="新細明體"/>
        <family val="2"/>
        <charset val="136"/>
      </rPr>
      <t>衡陽市文物工作隊，〈湖南耒陽城關六朝唐宋墓〉，《考古學報》，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237-277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</si>
  <si>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湖南耒陽城關</t>
    </r>
    <r>
      <rPr>
        <sz val="12"/>
        <color theme="1"/>
        <rFont val="Calibri"/>
        <family val="2"/>
      </rPr>
      <t>M178</t>
    </r>
  </si>
  <si>
    <r>
      <rPr>
        <sz val="12"/>
        <color theme="1"/>
        <rFont val="新細明體"/>
        <family val="2"/>
        <charset val="136"/>
      </rPr>
      <t>湖南耒陽城關</t>
    </r>
    <r>
      <rPr>
        <sz val="12"/>
        <color theme="1"/>
        <rFont val="Calibri"/>
        <family val="2"/>
      </rPr>
      <t>M179</t>
    </r>
  </si>
  <si>
    <r>
      <rPr>
        <sz val="12"/>
        <color theme="1"/>
        <rFont val="新細明體"/>
        <family val="2"/>
        <charset val="136"/>
      </rPr>
      <t>湖南耒陽城關</t>
    </r>
    <r>
      <rPr>
        <sz val="12"/>
        <color theme="1"/>
        <rFont val="Calibri"/>
        <family val="2"/>
      </rPr>
      <t>M206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</si>
  <si>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</si>
  <si>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武漢市博物館、黃陂縣文物管理所，〈黃陂縣祁家灣鎮宋王山北宋時期墓葬群〉，《江漢考古》，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73-79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</si>
  <si>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</si>
  <si>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</si>
  <si>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</si>
  <si>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</si>
  <si>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</si>
  <si>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</si>
  <si>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</si>
  <si>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</si>
  <si>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</si>
  <si>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湖北黃陂縣祁家灣鎮宋王山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</si>
  <si>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湖北黃陂縣祁家灣鎮宋王山共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座加總</t>
    </r>
  </si>
  <si>
    <r>
      <rPr>
        <sz val="12"/>
        <color theme="1"/>
        <rFont val="新細明體"/>
        <family val="2"/>
        <charset val="136"/>
      </rPr>
      <t>湖北省孝感市徐家墳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</si>
  <si>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熊卜發、陳明芳，〈湖北孝感市徐家墳宋墓的清理〉，《考古》，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89-94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</si>
  <si>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湖北省孝感市徐家墳共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</si>
  <si>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湖北省隨州市隨縣唐鎮</t>
    </r>
  </si>
  <si>
    <r>
      <rPr>
        <sz val="12"/>
        <color theme="1"/>
        <rFont val="新細明體"/>
        <family val="2"/>
        <charset val="136"/>
      </rPr>
      <t>李元魁、毛在善，〈（湖北省）隨縣唐鎮發現帶壁畫宋墓及東漢石室墓〉，《文物》，</t>
    </r>
    <r>
      <rPr>
        <sz val="12"/>
        <color theme="1"/>
        <rFont val="Calibri"/>
        <family val="2"/>
      </rPr>
      <t>1960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</si>
  <si>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</si>
  <si>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宜昌博物館，〈湖北秭歸望江古墓群發掘簡報〉，《江漢考古》，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14-27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</si>
  <si>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</si>
  <si>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</si>
  <si>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</si>
  <si>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</si>
  <si>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</si>
  <si>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</si>
  <si>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</si>
  <si>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</si>
  <si>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M32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</si>
  <si>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M34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</si>
  <si>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</si>
  <si>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</si>
  <si>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</si>
  <si>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M39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</si>
  <si>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M40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</si>
  <si>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M41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</si>
  <si>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</si>
  <si>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</si>
  <si>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M46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</si>
  <si>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</si>
  <si>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M48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</si>
  <si>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</si>
  <si>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M50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</si>
  <si>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M52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</si>
  <si>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M53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</si>
  <si>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M54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</si>
  <si>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M55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</si>
  <si>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M69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</si>
  <si>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M70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</si>
  <si>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M73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</si>
  <si>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M74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</si>
  <si>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M77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</si>
  <si>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M78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</si>
  <si>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M80</t>
    </r>
  </si>
  <si>
    <r>
      <rPr>
        <sz val="12"/>
        <color theme="1"/>
        <rFont val="新細明體"/>
        <family val="2"/>
        <charset val="136"/>
      </rPr>
      <t>湖北秭歸望江村</t>
    </r>
    <r>
      <rPr>
        <sz val="12"/>
        <color theme="1"/>
        <rFont val="Calibri"/>
        <family val="2"/>
      </rPr>
      <t>M81</t>
    </r>
  </si>
  <si>
    <r>
      <rPr>
        <sz val="12"/>
        <color theme="1"/>
        <rFont val="新細明體"/>
        <family val="2"/>
        <charset val="136"/>
      </rPr>
      <t>湖北省秭歸望江村（無出土品，共八座）</t>
    </r>
  </si>
  <si>
    <r>
      <rPr>
        <sz val="12"/>
        <color theme="1"/>
        <rFont val="新細明體"/>
        <family val="2"/>
        <charset val="136"/>
      </rPr>
      <t>湖北省十堰市張灣區黃龍鎮黃龍灘村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</si>
  <si>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中山大學人類學系，〈湖北十堰市焦家院宋墓發掘簡報〉，《四川文物》，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3-11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</si>
  <si>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湖北省十堰市張灣區黃龍鎮黃龍灘村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</si>
  <si>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湖北省十堰市張灣區黃龍鎮黃龍灘村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</si>
  <si>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湖北省十堰市張灣區黃龍鎮黃龍灘村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</si>
  <si>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湖北省十堰市張灣區黃龍鎮黃龍灘村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</si>
  <si>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湖南省益陽市梓山湖水庫旁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</si>
  <si>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焦三郎</t>
    </r>
  </si>
  <si>
    <r>
      <rPr>
        <sz val="12"/>
        <color theme="1"/>
        <rFont val="新細明體"/>
        <family val="2"/>
        <charset val="136"/>
      </rPr>
      <t>湖南省益陽市濘湖鄉竹泉村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</si>
  <si>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益陽市文物管理處，〈湖南益陽竹泉、水口山發現宋代墓葬〉，《湖南考古輯刊》，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159-164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</si>
  <si>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湖南省益陽市大海塘水口南面山坡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</si>
  <si>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湖南省岳陽市平江縣伍市工業園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</si>
  <si>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黃軍認，〈岳陽市平江縣伍市工業園宋明墓群發掘報告〉，《湖南省博物館館刊》，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101-110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湖南省文物考古研究所、岳陽市文物管理處，〈伍市宋墓〉，收入《岳陽唐宋墓》，上海：上海古籍出版社，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165-191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</si>
  <si>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江蘇省南京市玄武區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實際出土地為南京農學院印刷廠衛崗台地下坡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</si>
  <si>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殷志強，〈南京衛崗清理一座北宋墓〉，《文博通訊》，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?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</si>
  <si>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江蘇省無锡市錫山區安鎮丁巷村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出土於無錫市南郊丁巷村東距市區五公里處</t>
    </r>
    <r>
      <rPr>
        <sz val="12"/>
        <color theme="1"/>
        <rFont val="Calibri"/>
        <family val="2"/>
      </rPr>
      <t>)M1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</si>
  <si>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無錫市博物館，〈無錫市郊北宋墓〉，《考古》，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390-391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389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</si>
  <si>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江蘇省南京市玄武區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出土地為南京太平門外蔣王廟西北王家灣後山坡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</si>
  <si>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金琦，〈南京太平門外王家灣發現北宋墓〉，《考古》，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</si>
  <si>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江蘇省灌雲縣伊山鎮小園村</t>
    </r>
  </si>
  <si>
    <r>
      <rPr>
        <sz val="12"/>
        <color theme="1"/>
        <rFont val="新細明體"/>
        <family val="2"/>
        <charset val="136"/>
      </rPr>
      <t>陳龍山，〈江蘇灌雲縣尹山鎮發現一座北宋石棺墓〉，《考古》，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</si>
  <si>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</si>
  <si>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南京市博物院，〈江蘇連雲港市宋代墓葬的清理〉，《考古》，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232-237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</si>
  <si>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</si>
  <si>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</si>
  <si>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</si>
  <si>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</si>
  <si>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</si>
  <si>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江蘇省連雲港市南門</t>
    </r>
    <r>
      <rPr>
        <sz val="12"/>
        <color theme="1"/>
        <rFont val="Calibri"/>
        <family val="2"/>
      </rPr>
      <t>M4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15</t>
    </r>
  </si>
  <si>
    <r>
      <rPr>
        <sz val="12"/>
        <color theme="1"/>
        <rFont val="新細明體"/>
        <family val="2"/>
        <charset val="136"/>
      </rPr>
      <t>江蘇省連雲港市新浦區西南約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公里處</t>
    </r>
    <r>
      <rPr>
        <sz val="12"/>
        <color theme="1"/>
        <rFont val="Calibri"/>
        <family val="2"/>
      </rPr>
      <t>82LZM2</t>
    </r>
  </si>
  <si>
    <r>
      <rPr>
        <sz val="12"/>
        <color theme="1"/>
        <rFont val="新細明體"/>
        <family val="2"/>
        <charset val="136"/>
      </rPr>
      <t>南京博物院、連雲港市博物館，〈江蘇連雲港市清理四座五代、北宋墓葬〉，《考古》，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51-57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</si>
  <si>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江蘇省無錫市北塘區錫惠橋</t>
    </r>
  </si>
  <si>
    <r>
      <rPr>
        <sz val="12"/>
        <color theme="1"/>
        <rFont val="新細明體"/>
        <family val="2"/>
        <charset val="136"/>
      </rPr>
      <t>劉十三郎</t>
    </r>
  </si>
  <si>
    <r>
      <rPr>
        <sz val="12"/>
        <color theme="1"/>
        <rFont val="新細明體"/>
        <family val="2"/>
        <charset val="136"/>
      </rPr>
      <t>馮普仁，〈無錫市錫惠橋北宋墓〉，《考古》，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1140-1141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</si>
  <si>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江蘇省鎮江市京口區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報告載江蘇鎮江諫壁黑山灣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</si>
  <si>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蕭夢龍，〈江蘇鎮江諫壁北宋墓出土的瓷器〉，《考古》，</t>
    </r>
    <r>
      <rPr>
        <sz val="12"/>
        <color theme="1"/>
        <rFont val="Calibri"/>
        <family val="2"/>
      </rPr>
      <t>1980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246-247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</si>
  <si>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江蘇省常州市武進區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報告僅載江蘇省武進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劍湖磚瓦廠一號墓</t>
    </r>
  </si>
  <si>
    <r>
      <rPr>
        <sz val="12"/>
        <color theme="1"/>
        <rFont val="新細明體"/>
        <family val="2"/>
        <charset val="136"/>
      </rPr>
      <t>武進縣博物館，〈江蘇武進縣劍湖磚瓦廠宋墓〉，《考古》，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764-766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</si>
  <si>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江蘇省常州市武進區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報告僅載江蘇省武進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劍湖磚瓦廠二號墓</t>
    </r>
  </si>
  <si>
    <r>
      <rPr>
        <sz val="12"/>
        <color theme="1"/>
        <rFont val="新細明體"/>
        <family val="2"/>
        <charset val="136"/>
      </rPr>
      <t>浙江省金華市磐安縣安文鎮寺口村半月山腳下，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</si>
  <si>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磐安縣文管會、趙一新，〈浙江磐安縣安文宋墓〉，《文物》，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</si>
  <si>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江蘇常州市紅梅新村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</si>
  <si>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常州市博物館，〈江蘇常州市紅梅新村宋墓〉，《考古》，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</si>
  <si>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江蘇常州市紅梅新村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</si>
  <si>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江蘇常州市紅梅新村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</si>
  <si>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江蘇省常州市天寧區北環新村</t>
    </r>
  </si>
  <si>
    <r>
      <rPr>
        <sz val="12"/>
        <color theme="1"/>
        <rFont val="新細明體"/>
        <family val="2"/>
        <charset val="136"/>
      </rPr>
      <t>常州市博物館，〈江蘇常州北環新村宋木槨墓〉，《文物》，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65-69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陳晶，〈常州北環新村宋墓出土的漆器〉，《考古》，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730-732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736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徐伯元，〈常州出土大型木槨宋墓〉，《文博通訊》，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</si>
  <si>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江蘇無錫市江陰市</t>
    </r>
  </si>
  <si>
    <r>
      <rPr>
        <sz val="12"/>
        <color theme="1"/>
        <rFont val="新細明體"/>
        <family val="2"/>
        <charset val="136"/>
      </rPr>
      <t>高振衛、鄔紅梅，〈江蘇江陰夏港宋墓清理簡報〉，《文物》，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61-68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</si>
  <si>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江蘇鳳凰河宋墓一座</t>
    </r>
  </si>
  <si>
    <r>
      <rPr>
        <sz val="12"/>
        <color theme="1"/>
        <rFont val="新細明體"/>
        <family val="2"/>
        <charset val="136"/>
      </rPr>
      <t>屠思華，〈江蘇鳳凰河漢、隋、宋、明墓的清理〉，《考古通訊》，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</si>
  <si>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江蘇省無錫市濱湖區興竹村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</si>
  <si>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無錫市博物館，〈江蘇無錫興竹宋墓〉，《文物》，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19-23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</si>
  <si>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江蘇省淮安縣楊廟鎮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</si>
  <si>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江蘇泰州市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</si>
  <si>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蔣師益</t>
    </r>
  </si>
  <si>
    <r>
      <rPr>
        <sz val="12"/>
        <color theme="1"/>
        <rFont val="新細明體"/>
        <family val="2"/>
        <charset val="136"/>
      </rPr>
      <t>泰州市博物館，〈泰州市北宋墓群清理〉，《東南文化》，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</si>
  <si>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江蘇泰州市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</si>
  <si>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江蘇泰州市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</si>
  <si>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</si>
  <si>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淮安市博物館，〈江蘇淮安翔宇花園唐宋墓群發掘簡報〉，《東南文化》，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</si>
  <si>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</si>
  <si>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M47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</si>
  <si>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M57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</si>
  <si>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M59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</si>
  <si>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M61</t>
    </r>
  </si>
  <si>
    <r>
      <rPr>
        <sz val="12"/>
        <color theme="1"/>
        <rFont val="新細明體"/>
        <family val="2"/>
        <charset val="136"/>
      </rPr>
      <t>江蘇省淮安市楚州區翔宇花園</t>
    </r>
    <r>
      <rPr>
        <sz val="12"/>
        <color theme="1"/>
        <rFont val="Calibri"/>
        <family val="2"/>
      </rPr>
      <t>M65</t>
    </r>
  </si>
  <si>
    <r>
      <rPr>
        <sz val="12"/>
        <color theme="1"/>
        <rFont val="新細明體"/>
        <family val="2"/>
        <charset val="136"/>
      </rPr>
      <t>江蘇省南京林學院實習林區北大山</t>
    </r>
  </si>
  <si>
    <r>
      <rPr>
        <sz val="12"/>
        <color theme="1"/>
        <rFont val="新細明體"/>
        <family val="2"/>
        <charset val="136"/>
      </rPr>
      <t>賀雲翱，〈南京林學院發現北宋墓〉，《考古與文物》，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92-93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</si>
  <si>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馬氏四娘子</t>
    </r>
  </si>
  <si>
    <r>
      <rPr>
        <sz val="12"/>
        <color theme="1"/>
        <rFont val="新細明體"/>
        <family val="2"/>
        <charset val="136"/>
      </rPr>
      <t>江蘇省溧陽縣竹簀公社中梅大隊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</si>
  <si>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潘氏</t>
    </r>
  </si>
  <si>
    <r>
      <rPr>
        <sz val="12"/>
        <color theme="1"/>
        <rFont val="新細明體"/>
        <family val="2"/>
        <charset val="136"/>
      </rPr>
      <t>江蘇省江陰縣夏港公社三元大隊</t>
    </r>
  </si>
  <si>
    <r>
      <rPr>
        <sz val="12"/>
        <color theme="1"/>
        <rFont val="新細明體"/>
        <family val="2"/>
        <charset val="136"/>
      </rPr>
      <t>孫氏四娘子</t>
    </r>
  </si>
  <si>
    <r>
      <rPr>
        <sz val="12"/>
        <color theme="1"/>
        <rFont val="新細明體"/>
        <family val="2"/>
        <charset val="136"/>
      </rPr>
      <t>蘇州博物館、江陰縣文化館，〈江陰北宋「瑞昌縣君」孫四娘子墓〉，《文物》，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28-35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97-98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朱瑞熙，〈關於江陰北宋墓的墓主孫四娘子〉，《文物》，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85-87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</si>
  <si>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江蘇省金壇市茅麓鎮石馬墳</t>
    </r>
    <r>
      <rPr>
        <sz val="12"/>
        <color theme="1"/>
        <rFont val="Calibri"/>
        <family val="2"/>
      </rPr>
      <t>05JMSM3</t>
    </r>
  </si>
  <si>
    <r>
      <rPr>
        <sz val="12"/>
        <color theme="1"/>
        <rFont val="新細明體"/>
        <family val="2"/>
        <charset val="136"/>
      </rPr>
      <t>浙江省紹興市新昌縣西嶺頭</t>
    </r>
  </si>
  <si>
    <r>
      <rPr>
        <sz val="12"/>
        <color theme="1"/>
        <rFont val="新細明體"/>
        <family val="2"/>
        <charset val="136"/>
      </rPr>
      <t>新昌縣文管會，〈浙江省新昌縣二十四號宋墓發掘簡報〉，《浙江省文物考古研究所學刊》，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474-477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</si>
  <si>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浙江省嘉興市海寧市東山西麓宋墓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</si>
  <si>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海寧縣博物館，〈浙江省海寧縣東山宋墓清理簡報〉，《文物》，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25-34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</si>
  <si>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浙江省嘉興市海寧市東山西麓宋墓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</si>
  <si>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浙江省嘉興市海寧市東山西麓宋墓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</si>
  <si>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浙江省嘉興市海寧市東山西麓宋墓</t>
    </r>
    <r>
      <rPr>
        <sz val="12"/>
        <color theme="1"/>
        <rFont val="Calibri"/>
        <family val="2"/>
      </rPr>
      <t>14</t>
    </r>
    <r>
      <rPr>
        <sz val="12"/>
        <color theme="1"/>
        <rFont val="新細明體"/>
        <family val="2"/>
        <charset val="136"/>
      </rPr>
      <t>座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</si>
  <si>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浙江省嘉興市海寧市東山西麓宋墓</t>
    </r>
    <r>
      <rPr>
        <sz val="12"/>
        <color theme="1"/>
        <rFont val="Calibri"/>
        <family val="2"/>
      </rPr>
      <t>M4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26</t>
    </r>
  </si>
  <si>
    <r>
      <rPr>
        <sz val="12"/>
        <color theme="1"/>
        <rFont val="新細明體"/>
        <family val="2"/>
        <charset val="136"/>
      </rPr>
      <t>浙江省湖州吳興區白龍山南麓</t>
    </r>
  </si>
  <si>
    <r>
      <rPr>
        <sz val="12"/>
        <color theme="1"/>
        <rFont val="新細明體"/>
        <family val="2"/>
        <charset val="136"/>
      </rPr>
      <t>湖州市博物館，〈湖州白龍山宋墓〉，《東方博物》，</t>
    </r>
    <r>
      <rPr>
        <sz val="12"/>
        <color theme="1"/>
        <rFont val="Calibri"/>
        <family val="2"/>
      </rPr>
      <t>43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</si>
  <si>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浙江省杭州西湖區老和山下石壁山</t>
    </r>
    <r>
      <rPr>
        <sz val="12"/>
        <color theme="1"/>
        <rFont val="Calibri"/>
        <family val="2"/>
      </rPr>
      <t>M158</t>
    </r>
  </si>
  <si>
    <r>
      <rPr>
        <sz val="12"/>
        <color theme="1"/>
        <rFont val="新細明體"/>
        <family val="2"/>
        <charset val="136"/>
      </rPr>
      <t>浙江省文物考古研究所，〈杭州老和山唐、宋墓〉，《浙江省文物考古研究所學刊》，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258-274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</si>
  <si>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上海市閔行區馬橋鎮</t>
    </r>
    <r>
      <rPr>
        <sz val="12"/>
        <color theme="1"/>
        <rFont val="Calibri"/>
        <family val="2"/>
      </rPr>
      <t>IM6</t>
    </r>
  </si>
  <si>
    <r>
      <rPr>
        <sz val="12"/>
        <color theme="1"/>
        <rFont val="新細明體"/>
        <family val="2"/>
        <charset val="136"/>
      </rPr>
      <t>上海市閔行區馬橋鎮</t>
    </r>
    <r>
      <rPr>
        <sz val="12"/>
        <color theme="1"/>
        <rFont val="Calibri"/>
        <family val="2"/>
      </rPr>
      <t>IM7</t>
    </r>
  </si>
  <si>
    <r>
      <rPr>
        <sz val="12"/>
        <color theme="1"/>
        <rFont val="新細明體"/>
        <family val="2"/>
        <charset val="136"/>
      </rPr>
      <t>上海市閔行區馬橋鎮</t>
    </r>
    <r>
      <rPr>
        <sz val="12"/>
        <color theme="1"/>
        <rFont val="Calibri"/>
        <family val="2"/>
      </rPr>
      <t>IM8</t>
    </r>
  </si>
  <si>
    <r>
      <rPr>
        <sz val="12"/>
        <color theme="1"/>
        <rFont val="新細明體"/>
        <family val="2"/>
        <charset val="136"/>
      </rPr>
      <t>上海市青浦區重固鎮</t>
    </r>
    <r>
      <rPr>
        <sz val="12"/>
        <color theme="1"/>
        <rFont val="Calibri"/>
        <family val="2"/>
      </rPr>
      <t>T3M1</t>
    </r>
  </si>
  <si>
    <r>
      <rPr>
        <sz val="12"/>
        <color theme="1"/>
        <rFont val="新細明體"/>
        <family val="2"/>
        <charset val="136"/>
      </rPr>
      <t>江蘇常州市東部常州紗廠紡紗車間基建工地</t>
    </r>
  </si>
  <si>
    <r>
      <rPr>
        <sz val="12"/>
        <color theme="1"/>
        <rFont val="新細明體"/>
        <family val="2"/>
        <charset val="136"/>
      </rPr>
      <t>徐伯元，〈常州出土北宋漆器〉，《文博通訊》，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</si>
  <si>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浙江省武義縣杳渠公社岩塢大隊</t>
    </r>
  </si>
  <si>
    <r>
      <rPr>
        <sz val="12"/>
        <color theme="1"/>
        <rFont val="新細明體"/>
        <family val="2"/>
        <charset val="136"/>
      </rPr>
      <t>李知宴、童炎，〈浙江省武義縣北宋紀年墓出土陶瓷器〉，《文物》，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91-93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</si>
  <si>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江蘇省連雲港市朝陽鎮韓李村朝陽水庫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</si>
  <si>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連雲港市博物館，〈江蘇連雲港韓李宋墓發掘簡報〉，《東南文化》，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33-38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</si>
  <si>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甘肅省天水區秦城區耤口鄉</t>
    </r>
  </si>
  <si>
    <r>
      <rPr>
        <sz val="12"/>
        <color theme="1"/>
        <rFont val="新細明體"/>
        <family val="2"/>
        <charset val="136"/>
      </rPr>
      <t>王宅祖婆</t>
    </r>
  </si>
  <si>
    <r>
      <rPr>
        <sz val="12"/>
        <color theme="1"/>
        <rFont val="新細明體"/>
        <family val="2"/>
        <charset val="136"/>
      </rPr>
      <t>甘肅省文物考古研究所，〈甘肅天水市王家新窯宋代雕磚墓〉，《考古》，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42-49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</si>
  <si>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寧夏省固原市涇源縣涇河源公社</t>
    </r>
  </si>
  <si>
    <r>
      <rPr>
        <sz val="12"/>
        <color theme="1"/>
        <rFont val="新細明體"/>
        <family val="2"/>
        <charset val="136"/>
      </rPr>
      <t>寧夏</t>
    </r>
  </si>
  <si>
    <r>
      <rPr>
        <sz val="12"/>
        <color theme="1"/>
        <rFont val="新細明體"/>
        <family val="2"/>
        <charset val="136"/>
      </rPr>
      <t>寧夏博物館考古組，〈寧夏涇源宋墓出土一批精美雕磚〉，《文物》，</t>
    </r>
    <r>
      <rPr>
        <sz val="12"/>
        <color theme="1"/>
        <rFont val="Calibri"/>
        <family val="2"/>
      </rPr>
      <t>1981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64-67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</si>
  <si>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寧夏省固原市西吉縣黑虎溝村</t>
    </r>
  </si>
  <si>
    <r>
      <rPr>
        <sz val="12"/>
        <color theme="1"/>
        <rFont val="新細明體"/>
        <family val="2"/>
        <charset val="136"/>
      </rPr>
      <t>耿志強、郭曉紅、楊明，〈寧夏西吉縣宋代磚雕墓發掘簡報〉，《考古與文物》，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3-13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</si>
  <si>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寧夏省固原市西吉縣毛家溝村</t>
    </r>
  </si>
  <si>
    <r>
      <rPr>
        <sz val="12"/>
        <color theme="1"/>
        <rFont val="新細明體"/>
        <family val="2"/>
        <charset val="136"/>
      </rPr>
      <t>甘肅省天水市張家川回族自治縣南川村</t>
    </r>
  </si>
  <si>
    <r>
      <rPr>
        <sz val="12"/>
        <color theme="1"/>
        <rFont val="新細明體"/>
        <family val="2"/>
        <charset val="136"/>
      </rPr>
      <t>甘肅省文物考古研究所、張家川回族自治縣博物館，〈甘肅張家川南川宋墓發掘簡報〉，《考古與文物》，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11-16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</si>
  <si>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甘肅省慶陽市合水縣高台子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</si>
  <si>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慶陽地區博物館，〈甘肅合水縣三座宋墓測繪簡報〉，《考古與文物》，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27-35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</si>
  <si>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甘肅省慶陽市合水縣董家寺村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</si>
  <si>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甘肅省慶陽市合水縣董家寺村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</si>
  <si>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山東省濟南市青龍橋東墓</t>
    </r>
  </si>
  <si>
    <r>
      <rPr>
        <sz val="12"/>
        <color theme="1"/>
        <rFont val="新細明體"/>
        <family val="2"/>
        <charset val="136"/>
      </rPr>
      <t>〈（山東省）濟南發現帶壁畫的宋墓〉，《文物》，</t>
    </r>
    <r>
      <rPr>
        <sz val="12"/>
        <color theme="1"/>
        <rFont val="Calibri"/>
        <family val="2"/>
      </rPr>
      <t>1960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</si>
  <si>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山東省濟南市青龍橋西墓</t>
    </r>
  </si>
  <si>
    <r>
      <rPr>
        <sz val="12"/>
        <color theme="1"/>
        <rFont val="新細明體"/>
        <family val="2"/>
        <charset val="136"/>
      </rPr>
      <t>山東棗莊市滕州市青啤集團滕州啤酒廠</t>
    </r>
  </si>
  <si>
    <r>
      <rPr>
        <sz val="12"/>
        <color theme="1"/>
        <rFont val="新細明體"/>
        <family val="2"/>
        <charset val="136"/>
      </rPr>
      <t>山東省滕州市博物館，〈山東省滕州市發現宋代墓葬〉，《文物世界》，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8-9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</si>
  <si>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山東濟南濟陽縣梁家莊兩座</t>
    </r>
  </si>
  <si>
    <r>
      <rPr>
        <sz val="12"/>
        <color theme="1"/>
        <rFont val="新細明體"/>
        <family val="2"/>
        <charset val="136"/>
      </rPr>
      <t>〈濟南市郊發現北宋時代古墓〉，《文物參考資料》，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</si>
  <si>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山東臨沂市羅庄區北老屯村</t>
    </r>
  </si>
  <si>
    <r>
      <rPr>
        <sz val="12"/>
        <color theme="1"/>
        <rFont val="新細明體"/>
        <family val="2"/>
        <charset val="136"/>
      </rPr>
      <t>馮沂、杜凱志，〈山東臨沂市北老屯村宋墓的清理〉，《考古》，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</si>
  <si>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山東煙台市長島縣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</si>
  <si>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沈榮民，〈山東長島縣發現宋墓〉，《考古》，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</si>
  <si>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山東煙台市長島縣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</si>
  <si>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山東濟寧市微山縣兩城鄉</t>
    </r>
  </si>
  <si>
    <r>
      <rPr>
        <sz val="12"/>
        <color theme="1"/>
        <rFont val="新細明體"/>
        <family val="2"/>
        <charset val="136"/>
      </rPr>
      <t>微山縣文管所，〈山東微山縣發現漢、宋墓葬〉，《考古》，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691-697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微山縣文化館，〈山東微山縣漢、宋墓葬清理簡報〉，《考古與文物》，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51-52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</si>
  <si>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山東臨沂市沂水縣文化館</t>
    </r>
  </si>
  <si>
    <r>
      <rPr>
        <sz val="12"/>
        <color theme="1"/>
        <rFont val="新細明體"/>
        <family val="2"/>
        <charset val="136"/>
      </rPr>
      <t>沂水縣文物管理站，〈山東沂水宋墓〉，《考古》，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185-186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</si>
  <si>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山東濟南市南郊耿家林</t>
    </r>
  </si>
  <si>
    <r>
      <rPr>
        <sz val="12"/>
        <color theme="1"/>
        <rFont val="新細明體"/>
        <family val="2"/>
        <charset val="136"/>
      </rPr>
      <t>宋曉源，〈濟南市南郊耿家林北宋殘墓出土瓷器〉，《考古與文物》，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45-48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102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</si>
  <si>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山東濟寧市微山縣夏鎮馬樓村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</si>
  <si>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楊建東，〈山東微山縣清理墓葬簡報〉，《東南文化》，</t>
    </r>
    <r>
      <rPr>
        <sz val="12"/>
        <color theme="1"/>
        <rFont val="Calibri"/>
        <family val="2"/>
      </rPr>
      <t>1993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47-51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</si>
  <si>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山東濟寧市微山縣夏鎮馬樓村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</si>
  <si>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山東濟寧市微山縣夏鎮馬樓村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</si>
  <si>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山東省濟寧市嘉祥縣釣魚山二號</t>
    </r>
  </si>
  <si>
    <r>
      <rPr>
        <sz val="12"/>
        <color theme="1"/>
        <rFont val="新細明體"/>
        <family val="2"/>
        <charset val="136"/>
      </rPr>
      <t>四川省成都市金牛區西郊外化成小區龍威實業有限公司建設工地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</si>
  <si>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成都市文物考古研究所，〈成都市西郊外化成小區唐宋墓葬的清理〉，《考古》，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47-56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</si>
  <si>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四川省成都市蒲江縣公議村</t>
    </r>
  </si>
  <si>
    <r>
      <rPr>
        <sz val="12"/>
        <color theme="1"/>
        <rFont val="新細明體"/>
        <family val="2"/>
        <charset val="136"/>
      </rPr>
      <t>魏訓</t>
    </r>
  </si>
  <si>
    <r>
      <rPr>
        <sz val="12"/>
        <color theme="1"/>
        <rFont val="新細明體"/>
        <family val="2"/>
        <charset val="136"/>
      </rPr>
      <t>龍騰、李平，〈蒲江發現後蜀李才和北宋魏訓買地券〉，《四川文物》，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43-45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</si>
  <si>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四川省成都市龍泉驛區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</si>
  <si>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田世中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左，</t>
    </r>
    <r>
      <rPr>
        <sz val="12"/>
        <color theme="1"/>
        <rFont val="Calibri"/>
        <family val="2"/>
      </rPr>
      <t>47)</t>
    </r>
    <r>
      <rPr>
        <sz val="12"/>
        <color theme="1"/>
        <rFont val="新細明體"/>
        <family val="2"/>
        <charset val="136"/>
      </rPr>
      <t>、馮氏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</si>
  <si>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朱章義、劉雨茂、毛求學，〈成都市龍泉驛區青龍村宋墓發掘簡報〉，收入《成都考古發現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278-294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張勛燎、白彬，〈江蘇、陝西、河南、川西南朝唐宋墓出土鎮墓文石刻之研究〉，收入《中國道教考古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1451-1609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</si>
  <si>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四川省成都市龍泉驛區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</si>
  <si>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朱章義、劉雨茂、毛求學，〈成都市龍泉驛區青龍村宋墓發掘簡報〉，收入《成都考古發現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278-294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</si>
  <si>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四川省成都市龍泉驛區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</si>
  <si>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四川省成都市龍泉驛區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</si>
  <si>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四川省成都市龍泉驛區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</si>
  <si>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田世用</t>
    </r>
  </si>
  <si>
    <r>
      <rPr>
        <sz val="12"/>
        <color theme="1"/>
        <rFont val="新細明體"/>
        <family val="2"/>
        <charset val="136"/>
      </rPr>
      <t>四川省成都市蒲江縣五星鎮</t>
    </r>
    <r>
      <rPr>
        <sz val="12"/>
        <color theme="1"/>
        <rFont val="Calibri"/>
        <family val="2"/>
      </rPr>
      <t>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</si>
  <si>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王□湜</t>
    </r>
    <r>
      <rPr>
        <sz val="12"/>
        <color theme="1"/>
        <rFont val="Calibri"/>
        <family val="2"/>
      </rPr>
      <t>(M1)</t>
    </r>
    <r>
      <rPr>
        <sz val="12"/>
        <color theme="1"/>
        <rFont val="新細明體"/>
        <family val="2"/>
        <charset val="136"/>
      </rPr>
      <t>、史氏</t>
    </r>
    <r>
      <rPr>
        <sz val="12"/>
        <color theme="1"/>
        <rFont val="Calibri"/>
        <family val="2"/>
      </rPr>
      <t>(M2)</t>
    </r>
  </si>
  <si>
    <r>
      <rPr>
        <sz val="12"/>
        <color theme="1"/>
        <rFont val="新細明體"/>
        <family val="2"/>
        <charset val="136"/>
      </rPr>
      <t>陳顯雙、廖啟清，〈四川蒲江縣五星鎮宋墓清理記〉，《考古與文物》，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37-47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</si>
  <si>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四川省眉山市洪雅縣</t>
    </r>
  </si>
  <si>
    <r>
      <rPr>
        <sz val="12"/>
        <color theme="1"/>
        <rFont val="新細明體"/>
        <family val="2"/>
        <charset val="136"/>
      </rPr>
      <t>程文賢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左室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N/A(</t>
    </r>
    <r>
      <rPr>
        <sz val="12"/>
        <color theme="1"/>
        <rFont val="新細明體"/>
        <family val="2"/>
        <charset val="136"/>
      </rPr>
      <t>右室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</si>
  <si>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四川省博物館、洪雅縣文化館，〈四川洪雅宋墓發掘簡報〉，《考古》，</t>
    </r>
    <r>
      <rPr>
        <sz val="12"/>
        <color theme="1"/>
        <rFont val="Calibri"/>
        <family val="2"/>
      </rPr>
      <t>1982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</si>
  <si>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四川省樂山市井研縣</t>
    </r>
  </si>
  <si>
    <r>
      <rPr>
        <sz val="12"/>
        <color theme="1"/>
        <rFont val="新細明體"/>
        <family val="2"/>
        <charset val="136"/>
      </rPr>
      <t>黃念四郎</t>
    </r>
  </si>
  <si>
    <r>
      <rPr>
        <sz val="12"/>
        <color theme="1"/>
        <rFont val="新細明體"/>
        <family val="2"/>
        <charset val="136"/>
      </rPr>
      <t>曾清華，〈井研縣北宋黃念四郎墓清理簡訊〉，《四川文物》，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</si>
  <si>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四川省成都市南郊紫荊小區紫荊北路四季花園工地現場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</si>
  <si>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趙德成</t>
    </r>
  </si>
  <si>
    <r>
      <rPr>
        <sz val="12"/>
        <color theme="1"/>
        <rFont val="新細明體"/>
        <family val="2"/>
        <charset val="136"/>
      </rPr>
      <t>王方，〈成都市南郊北宋趙德成墓清理簡報〉，《四川文物》，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70-72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</si>
  <si>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四川省成都市南郊紫荊小區紫荊北路四季花園工地現場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</si>
  <si>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四川省成都市蒲江縣天華鎮雙井村魏忻墓</t>
    </r>
  </si>
  <si>
    <r>
      <rPr>
        <sz val="12"/>
        <color theme="1"/>
        <rFont val="新細明體"/>
        <family val="2"/>
        <charset val="136"/>
      </rPr>
      <t>魏忻</t>
    </r>
  </si>
  <si>
    <r>
      <rPr>
        <sz val="12"/>
        <color theme="1"/>
        <rFont val="新細明體"/>
        <family val="2"/>
        <charset val="136"/>
      </rPr>
      <t>龍騰，〈蒲江北宋魏忻、魏大升墓清理簡報〉，《四川文物》，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</si>
  <si>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四川省成都市蒲江縣天華鎮雙井村魏大升墓</t>
    </r>
  </si>
  <si>
    <r>
      <rPr>
        <sz val="12"/>
        <color theme="1"/>
        <rFont val="新細明體"/>
        <family val="2"/>
        <charset val="136"/>
      </rPr>
      <t>魏大升</t>
    </r>
  </si>
  <si>
    <r>
      <rPr>
        <sz val="12"/>
        <color theme="1"/>
        <rFont val="新細明體"/>
        <family val="2"/>
        <charset val="136"/>
      </rPr>
      <t>四川省成都市北郊金牛區天回鄉甘油村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</si>
  <si>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閻氏十八娘</t>
    </r>
  </si>
  <si>
    <r>
      <rPr>
        <sz val="12"/>
        <color theme="1"/>
        <rFont val="新細明體"/>
        <family val="2"/>
        <charset val="136"/>
      </rPr>
      <t>成都市文物考古工作隊，〈成都北郊甘油村發現北宋宣和六年墓〉，《四川文物》，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114-117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</si>
  <si>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四川省成都市成華區三聖鄉花果村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</si>
  <si>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成都文物考古工作隊、成都文物考古研究所，〈成都市成華區三聖鄉花果村宋墓發掘簡報〉，收入《成都考古發現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200-235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</si>
  <si>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四川省成都市成華區三聖鄉花果村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</si>
  <si>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貝氏</t>
    </r>
  </si>
  <si>
    <r>
      <rPr>
        <sz val="12"/>
        <color theme="1"/>
        <rFont val="新細明體"/>
        <family val="2"/>
        <charset val="136"/>
      </rPr>
      <t>四川省樂山市井研縣新勝村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</si>
  <si>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四川省文物考古研究院、井研縣文物管理所，〈四川井研縣金井坪宋代墓地發掘簡報〉，《四川文物》，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19-36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</si>
  <si>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四川省蒲江縣松華鄉華峰村</t>
    </r>
  </si>
  <si>
    <r>
      <rPr>
        <sz val="12"/>
        <color theme="1"/>
        <rFont val="新細明體"/>
        <family val="2"/>
        <charset val="136"/>
      </rPr>
      <t>宋燧</t>
    </r>
  </si>
  <si>
    <r>
      <rPr>
        <sz val="12"/>
        <color theme="1"/>
        <rFont val="新細明體"/>
        <family val="2"/>
        <charset val="136"/>
      </rPr>
      <t>龍騰，〈蒲江北宋宋燧墓出土文物〉，《四川文物》，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</si>
  <si>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四川省成都市保和鄉東桂村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</si>
  <si>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成都市文物考古研究所，〈成都市保和鄉東桂村宋墓發掘簡報〉，收入《成都考古發現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359-383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</si>
  <si>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四川省成都市保和鄉東桂村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</si>
  <si>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四川省成都市三聖鄉糧豐村</t>
    </r>
    <r>
      <rPr>
        <sz val="12"/>
        <color theme="1"/>
        <rFont val="Calibri"/>
        <family val="2"/>
      </rPr>
      <t>M1(</t>
    </r>
    <r>
      <rPr>
        <sz val="12"/>
        <color theme="1"/>
        <rFont val="新細明體"/>
        <family val="2"/>
        <charset val="136"/>
      </rPr>
      <t>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</si>
  <si>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成都文物考古研究所、成都文物考古研究所，〈四川成都三聖鄉糧豐村宋明墓葬的調查與清理〉，收入《成都考古發現</t>
    </r>
    <r>
      <rPr>
        <sz val="12"/>
        <color theme="1"/>
        <rFont val="Calibri"/>
        <family val="2"/>
      </rPr>
      <t>2007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581-592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</si>
  <si>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四川省成都市三聖鄉糧豐村</t>
    </r>
    <r>
      <rPr>
        <sz val="12"/>
        <color theme="1"/>
        <rFont val="Calibri"/>
        <family val="2"/>
      </rPr>
      <t>M1(</t>
    </r>
    <r>
      <rPr>
        <sz val="12"/>
        <color theme="1"/>
        <rFont val="新細明體"/>
        <family val="2"/>
        <charset val="136"/>
      </rPr>
      <t>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</si>
  <si>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四川省成都市南三環路南三段</t>
    </r>
  </si>
  <si>
    <r>
      <rPr>
        <sz val="12"/>
        <color theme="1"/>
        <rFont val="新細明體"/>
        <family val="2"/>
        <charset val="136"/>
      </rPr>
      <t>張擎、程遠福，〈成都市南三環路發現北宋磚室墓〉，收入《成都考古發現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236-241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</si>
  <si>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</si>
  <si>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成都市文物考古工作隊、成都文物考古研究所，〈成都博瑞「都市花園」漢、宋墓發掘報告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新細明體"/>
        <family val="2"/>
        <charset val="136"/>
      </rPr>
      <t>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120-162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</si>
  <si>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</si>
  <si>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</si>
  <si>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</si>
  <si>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</si>
  <si>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四川省成都市北二環路北三段</t>
    </r>
    <r>
      <rPr>
        <sz val="12"/>
        <color theme="1"/>
        <rFont val="Calibri"/>
        <family val="2"/>
      </rPr>
      <t>220</t>
    </r>
    <r>
      <rPr>
        <sz val="12"/>
        <color theme="1"/>
        <rFont val="新細明體"/>
        <family val="2"/>
        <charset val="136"/>
      </rPr>
      <t>號路南側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</si>
  <si>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成都市文物考古工作隊，〈四川成都市北郊戰國東漢及宋代墓葬發掘簡報〉，《考古》，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27-39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</si>
  <si>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四川省成都市成華區青龍鄉東林村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</si>
  <si>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成都文物考古研究所、成都文物考古研究所，〈成都青龍鄉東林花園</t>
    </r>
    <r>
      <rPr>
        <sz val="12"/>
        <color theme="1"/>
        <rFont val="Calibri"/>
        <family val="2"/>
      </rPr>
      <t>21</t>
    </r>
    <r>
      <rPr>
        <sz val="12"/>
        <color theme="1"/>
        <rFont val="新細明體"/>
        <family val="2"/>
        <charset val="136"/>
      </rPr>
      <t>線道路西段墓葬發掘簡報〉，收入《成都考古發現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270-278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</si>
  <si>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四川省成都市成華區青龍鄉東林村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</si>
  <si>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四川省華鎣市陽和鄉五村</t>
    </r>
  </si>
  <si>
    <r>
      <rPr>
        <sz val="12"/>
        <color theme="1"/>
        <rFont val="新細明體"/>
        <family val="2"/>
        <charset val="136"/>
      </rPr>
      <t>袁明森、張玉成，〈記華蓥市陽和鄉宋墓出土文物〉，《四川文物》，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</si>
  <si>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四川省南充市嘉陵區木老鄉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</si>
  <si>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四川省文物考古研究所、南充市嘉陵區文物管理所、南充市高坪區文物管理所，〈南充市嘉陵區木老鄉韓家墳宋墓清理簡報〉，《四川文物》，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14-15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</si>
  <si>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四川省廣元市市中區下西鄉民權村</t>
    </r>
  </si>
  <si>
    <r>
      <rPr>
        <sz val="12"/>
        <color theme="1"/>
        <rFont val="新細明體"/>
        <family val="2"/>
        <charset val="136"/>
      </rPr>
      <t>唐志工，〈四川廣元張家溝北宋磚室墓〉，《考古》，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666-667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</si>
  <si>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四川省廣漢縣雒城鎮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</si>
  <si>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三妹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姓未知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</si>
  <si>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四川省文物考古研究所、廣漢縣文物管理所，〈四川廣漢縣雒城鎮宋墓清理簡報〉，《考古》，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123-130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</si>
  <si>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四川省廣漢縣雒城鎮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</si>
  <si>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張承貴</t>
    </r>
  </si>
  <si>
    <r>
      <rPr>
        <sz val="12"/>
        <color theme="1"/>
        <rFont val="新細明體"/>
        <family val="2"/>
        <charset val="136"/>
      </rPr>
      <t>四川省彭山縣江瀆鄉正華村</t>
    </r>
  </si>
  <si>
    <r>
      <rPr>
        <sz val="12"/>
        <color theme="1"/>
        <rFont val="新細明體"/>
        <family val="2"/>
        <charset val="136"/>
      </rPr>
      <t>程氏夫婦</t>
    </r>
  </si>
  <si>
    <r>
      <rPr>
        <sz val="12"/>
        <color theme="1"/>
        <rFont val="新細明體"/>
        <family val="2"/>
        <charset val="136"/>
      </rPr>
      <t>劉志岩，〈四川彭山正華村宋墓發掘取得重要收獲〉，《四川文物》，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</si>
  <si>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四川省雅安市對岩鄉對岩村</t>
    </r>
  </si>
  <si>
    <r>
      <rPr>
        <sz val="12"/>
        <color theme="1"/>
        <rFont val="新細明體"/>
        <family val="2"/>
        <charset val="136"/>
      </rPr>
      <t>王治臣</t>
    </r>
  </si>
  <si>
    <r>
      <rPr>
        <sz val="12"/>
        <color theme="1"/>
        <rFont val="新細明體"/>
        <family val="2"/>
        <charset val="136"/>
      </rPr>
      <t>趙彤，〈雅安對岩宋墓〉，《四川文物》，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72-73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</si>
  <si>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四川省雅安市對岩鄉對岩村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共兩座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</si>
  <si>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四川省達州市渠縣渠南鄉</t>
    </r>
  </si>
  <si>
    <r>
      <rPr>
        <sz val="12"/>
        <color theme="1"/>
        <rFont val="新細明體"/>
        <family val="2"/>
        <charset val="136"/>
      </rPr>
      <t>王建緯，〈渠縣渠南鄉宋墓出土文物〉，《四川文物》，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77-79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</si>
  <si>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四川省蒲江縣東北公社</t>
    </r>
    <r>
      <rPr>
        <sz val="12"/>
        <color theme="1"/>
        <rFont val="Calibri"/>
        <family val="2"/>
      </rPr>
      <t>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</si>
  <si>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四川省文物管理委員會陳顯雙，〈四川省蒲江縣發現兩座宋墓〉，《考古與文物》，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68-70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</si>
  <si>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四川省簡陽縣城東</t>
    </r>
  </si>
  <si>
    <r>
      <rPr>
        <sz val="12"/>
        <color theme="1"/>
        <rFont val="新細明體"/>
        <family val="2"/>
        <charset val="136"/>
      </rPr>
      <t>方建國，〈四川簡陽縣發現一座宋墓〉，《考古》，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1136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</si>
  <si>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四川省南充市嘉陵區木老鄉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</si>
  <si>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四川省彭山鳳鳴蔡山村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</si>
  <si>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方明，〈彭山鳳鳴鄉發現宋墓〉，《四川文物》，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69-73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</si>
  <si>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四川省彭山鳳鳴蔡山村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</si>
  <si>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四川省彭山鳳鳴蔡山村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</si>
  <si>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四川省彭山鳳鳴蔡山村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</si>
  <si>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</si>
  <si>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成都文物考古研究所、蒲江縣文物管理所，〈蒲江縣鶴山鎮五顯坡五代、宋墓發掘簡報〉，收入《成都考古發現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526-547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</si>
  <si>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</si>
  <si>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</si>
  <si>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</si>
  <si>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</si>
  <si>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</si>
  <si>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四川省成都市蒲江縣鶴山鎮單溝村五顯坡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</si>
  <si>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四川省成都市清江路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</si>
  <si>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魏紹菑、程遠福、王仲雄，〈成都西郊清江路唐宋墓葬發掘簡報〉，收入《成都考古發現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340-358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</si>
  <si>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四川省成都市清江路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</si>
  <si>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四川省成都市雙流縣華陽鎮烏龍村綠水康城小區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</si>
  <si>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成都文物考古研究所、雙流縣文物管理所，〈成都市雙流縣華陽鎮綠水康城小區發現一批磚室墓〉，收入《成都考古發現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347-396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</si>
  <si>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四川省成都市雙流縣華陽鎮烏龍村綠水康城小區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</si>
  <si>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四川省成都市雙流縣華陽鎮烏龍村綠水康城小區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</si>
  <si>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四川省成都市雙流縣華陽鎮烏龍村綠水康城小區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</si>
  <si>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四川省成都市雙流縣華陽鎮烏龍村綠水康城小區</t>
    </r>
    <r>
      <rPr>
        <sz val="12"/>
        <color theme="1"/>
        <rFont val="Calibri"/>
        <family val="2"/>
      </rPr>
      <t>M32</t>
    </r>
  </si>
  <si>
    <r>
      <rPr>
        <sz val="12"/>
        <color theme="1"/>
        <rFont val="新細明體"/>
        <family val="2"/>
        <charset val="136"/>
      </rPr>
      <t>四川省成都市雙流縣青棡村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</si>
  <si>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成都文物考古研究所、雙流縣文物管理所、成都文物考古研究所，〈四川雙流縣青桐村漢、唐、宋代墓地發掘報告〉，收入《成都考古發現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447-509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</si>
  <si>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四川省成都市雙流縣青棡村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</si>
  <si>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四川省成都市雙流縣青棡村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</si>
  <si>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四川省雙流縣華陽鎮伏龍村</t>
    </r>
    <r>
      <rPr>
        <sz val="12"/>
        <color theme="1"/>
        <rFont val="Calibri"/>
        <family val="2"/>
      </rPr>
      <t xml:space="preserve"> M1</t>
    </r>
  </si>
  <si>
    <r>
      <rPr>
        <sz val="12"/>
        <color theme="1"/>
        <rFont val="新細明體"/>
        <family val="2"/>
        <charset val="136"/>
      </rPr>
      <t>成都文物考古研究所、雙流縣文物管理所、成都文物考古研究所，〈四川雙流華陽鎮「家益欣城」地點西漢土坑墓及唐宋磚室墓清理簡報〉，收入《成都考古發現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510-525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</si>
  <si>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</si>
  <si>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成都市文物考古工作隊、新津縣文管所、成都文物考古研究所，〈成都市新津縣方興唐宋墓群發掘報告〉，收入《成都考古發現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476-514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</si>
  <si>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</si>
  <si>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M6(</t>
    </r>
    <r>
      <rPr>
        <sz val="12"/>
        <color theme="1"/>
        <rFont val="新細明體"/>
        <family val="2"/>
        <charset val="136"/>
      </rPr>
      <t>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</si>
  <si>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M6(</t>
    </r>
    <r>
      <rPr>
        <sz val="12"/>
        <color theme="1"/>
        <rFont val="新細明體"/>
        <family val="2"/>
        <charset val="136"/>
      </rPr>
      <t>西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</si>
  <si>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</si>
  <si>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</si>
  <si>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M38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</si>
  <si>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</si>
  <si>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M37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</si>
  <si>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</si>
  <si>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M32</t>
    </r>
  </si>
  <si>
    <r>
      <rPr>
        <sz val="12"/>
        <color theme="1"/>
        <rFont val="新細明體"/>
        <family val="2"/>
        <charset val="136"/>
      </rPr>
      <t>四川省成都市新津縣方興鎮方興社區</t>
    </r>
    <r>
      <rPr>
        <sz val="12"/>
        <color theme="1"/>
        <rFont val="Calibri"/>
        <family val="2"/>
      </rPr>
      <t>M3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</si>
  <si>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四川省都江堰市崇義鎮界牌村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組梳妝台</t>
    </r>
    <r>
      <rPr>
        <sz val="12"/>
        <color theme="1"/>
        <rFont val="Calibri"/>
        <family val="2"/>
      </rPr>
      <t>SM7</t>
    </r>
  </si>
  <si>
    <r>
      <rPr>
        <sz val="12"/>
        <color theme="1"/>
        <rFont val="新細明體"/>
        <family val="2"/>
        <charset val="136"/>
      </rPr>
      <t>成都文物考古研究所、都江堰市文物局、成都文物考古研究所，〈四川都江堰界牌村以及大橋村唐、宋墓發掘簡報〉，收入《成都考古發現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526-543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</si>
  <si>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四川省都江堰市崇義鎮大橋村潘家祠堂墓地</t>
    </r>
    <r>
      <rPr>
        <sz val="12"/>
        <color theme="1"/>
        <rFont val="Calibri"/>
        <family val="2"/>
      </rPr>
      <t>PM5</t>
    </r>
  </si>
  <si>
    <r>
      <rPr>
        <sz val="12"/>
        <color theme="1"/>
        <rFont val="新細明體"/>
        <family val="2"/>
        <charset val="136"/>
      </rPr>
      <t>四川省成都市青羊區營門口鄉紅色村六組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</si>
  <si>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成都文物考古研究所、成都文物考古研究所，〈成都金沙遺址紅色村小學地點唐宋磚室墓發掘簡報〉，收入《成都考古發現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455-465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</si>
  <si>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M3</t>
    </r>
  </si>
  <si>
    <r>
      <rPr>
        <sz val="12"/>
        <color theme="1"/>
        <rFont val="新細明體"/>
        <family val="2"/>
        <charset val="136"/>
      </rPr>
      <t>成都文物考古工作隊、青白江區文物保護管理所、成都文物考古研究所，〈成都青白江區艾切斯工地唐、宋墓葬發掘簡報〉，收入《成都考古發現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228-251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</si>
  <si>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M5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</si>
  <si>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M6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</si>
  <si>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M10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</si>
  <si>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M11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</si>
  <si>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M17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</si>
  <si>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M19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</si>
  <si>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M20</t>
    </r>
  </si>
  <si>
    <r>
      <rPr>
        <sz val="12"/>
        <color theme="1"/>
        <rFont val="新細明體"/>
        <family val="2"/>
        <charset val="136"/>
      </rPr>
      <t>四川省成都市青白江區大灣鎮大夫村</t>
    </r>
    <r>
      <rPr>
        <sz val="12"/>
        <color theme="1"/>
        <rFont val="Calibri"/>
        <family val="2"/>
      </rPr>
      <t xml:space="preserve"> M25</t>
    </r>
  </si>
  <si>
    <r>
      <rPr>
        <sz val="12"/>
        <color theme="1"/>
        <rFont val="新細明體"/>
        <family val="2"/>
        <charset val="136"/>
      </rPr>
      <t>四川省成都市青羊區金沙堰村五組</t>
    </r>
    <r>
      <rPr>
        <sz val="12"/>
        <color theme="1"/>
        <rFont val="Calibri"/>
        <family val="2"/>
      </rPr>
      <t>2001CQM1</t>
    </r>
  </si>
  <si>
    <r>
      <rPr>
        <sz val="12"/>
        <color theme="1"/>
        <rFont val="新細明體"/>
        <family val="2"/>
        <charset val="136"/>
      </rPr>
      <t>成都市文物考古研究所、成都文物考古研究所，〈成都市西郊金沙堰村唐宋墓葬發掘簡報〉，收入《成都考古發現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194-199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</si>
  <si>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四川省成都市高新西區富通光纜通信有限公司地點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</si>
  <si>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成都文物考古研究所、成都文物考古研究所，〈成都市高新西區富通光纜通信有限公司地點宋墓發掘簡報〉，收入《成都考古發現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562-579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</si>
  <si>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四川省成都市高新西區富通光纜通信有限公司地點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</si>
  <si>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四川省成都市高新西區富通光纜通信有限公司地點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</si>
  <si>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四川省成都市高新西區富通光纜通信有限公司地點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</si>
  <si>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四川省成都市高新西區富通光纜通信有限公司地點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</si>
  <si>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四川省廣元市青川縣竹園鎮金子山鄉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</si>
  <si>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青川縣文管所、四川省文物考古研究所，〈青川縣竹園金子山鄉宋墓清理簡報〉，《四川文物》，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76-78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</si>
  <si>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四川省廣元市青川縣竹園鎮金子山鄉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</si>
  <si>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四川省成都市高新區紫荊路</t>
    </r>
    <r>
      <rPr>
        <sz val="12"/>
        <color theme="1"/>
        <rFont val="Calibri"/>
        <family val="2"/>
      </rPr>
      <t xml:space="preserve"> M3</t>
    </r>
  </si>
  <si>
    <r>
      <rPr>
        <sz val="12"/>
        <color theme="1"/>
        <rFont val="新細明體"/>
        <family val="2"/>
        <charset val="136"/>
      </rPr>
      <t>王方、王仲雄，〈成都市高新區紫荊路唐宋墓發掘簡報〉，收入《成都考古發現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193-201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</si>
  <si>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四川省成都市青白江包家梁子</t>
    </r>
    <r>
      <rPr>
        <sz val="12"/>
        <color theme="1"/>
        <rFont val="Calibri"/>
        <family val="2"/>
      </rPr>
      <t>M185</t>
    </r>
  </si>
  <si>
    <r>
      <rPr>
        <sz val="12"/>
        <color theme="1"/>
        <rFont val="新細明體"/>
        <family val="2"/>
        <charset val="136"/>
      </rPr>
      <t>成都市文物考古研究所、青白江區文物保護管理所、成都文物考古研究所，〈成都市青白江包家梁子宋明墓葬發掘簡報〉，收入《成都考古發現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613-643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</si>
  <si>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四川省成都市青白江包家梁子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</si>
  <si>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新細明體"/>
        <family val="2"/>
        <charset val="136"/>
      </rPr>
      <t>四川省成都市龍泉驛區十陵鎮大樑村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</si>
  <si>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成都文物考古研究所、龍泉驛區文物管理所、成都文物考古研究所，〈成都市龍泉驛區十陵鎮大梁村宋墓發掘簡報〉，收入《成都考古發現</t>
    </r>
    <r>
      <rPr>
        <sz val="12"/>
        <color theme="1"/>
        <rFont val="Calibri"/>
        <family val="2"/>
      </rPr>
      <t>2008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470-488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</si>
  <si>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</si>
  <si>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成都市文物考古研究所，〈成都西郊西窯村唐宋墓葬發掘簡報〉，《東南文化》，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32-39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</si>
  <si>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四川省成都市青羊區蘇坡鄉西窯村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</si>
  <si>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新細明體"/>
        <family val="2"/>
        <charset val="136"/>
      </rPr>
      <t>四川省巴中市西城鎮一村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</si>
  <si>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岳釗林、程英，〈巴中城區宋墓清理簡報〉，《四川文物》，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</si>
  <si>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四川省巴中市西城鎮一村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</si>
  <si>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四川省巴中市西城鎮一村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</si>
  <si>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四川省巴中市西城鎮一村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</si>
  <si>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四川省巴中市西城鎮一村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</si>
  <si>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四川省彭州市紫光興城</t>
    </r>
  </si>
  <si>
    <r>
      <rPr>
        <sz val="12"/>
        <color theme="1"/>
        <rFont val="新細明體"/>
        <family val="2"/>
        <charset val="136"/>
      </rPr>
      <t>成都文物考古研究所、彭州市文物保護管理所，〈四川彭州市北宋徐氏墓發掘簡報〉，《考古》，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54-62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</si>
  <si>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四川省成都市雙流縣西航港九龍湖社區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</si>
  <si>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王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</si>
  <si>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新細明體"/>
        <family val="2"/>
        <charset val="136"/>
      </rPr>
      <t>成都文物考古研究所、雙流縣文物保護管理所，〈雙流縣九龍湖社區宋墓發掘簡報〉，收入《成都考古發現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442-459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</si>
  <si>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四川省成都市雙流縣西航港九龍湖社區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</si>
  <si>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□氏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據買地券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</si>
  <si>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四川省成都市雙流縣西航港九龍湖社區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</si>
  <si>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王承氏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據買地券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</si>
  <si>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四川省成都市雙流縣西航港九龍湖社區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</si>
  <si>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四川省成都市天府新區永興鎮干塘村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</si>
  <si>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成都文物考古研究所、雙流縣文物管理所，〈成都市天府新區永興鎮干塘村宋墓發掘簡報〉，收入《成都考古發現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420-441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</si>
  <si>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四川省成都市天府新區永興鎮干塘村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</si>
  <si>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四川省成都市彭州市濛陽鎮佛踏村下梁山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</si>
  <si>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成都文物考古研究所、彭州文物保護管理所，〈彭州市下梁山唐宋墓發掘簡報〉，收入《成都考古發現</t>
    </r>
    <r>
      <rPr>
        <sz val="12"/>
        <color theme="1"/>
        <rFont val="Calibri"/>
        <family val="2"/>
      </rPr>
      <t>2012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531-557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</si>
  <si>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四川省成都市彭州市濛陽鎮佛踏村下梁山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</si>
  <si>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四川省成都市彭州市濛陽鎮佛踏村下梁山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</si>
  <si>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四川省成都市彭州市濛陽鎮佛踏村下梁山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</si>
  <si>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四川省成都市邛崍市臨邛鎮金鵝村蔣庵子墓地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</si>
  <si>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成都文物考古研究所、邛崍縣文物管理所，〈邛崍市臨邛鎮蔣庵子唐宋墓葬發掘簡報〉，收入《成都考古發現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460-500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</si>
  <si>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四川省成都市邛崍市臨邛鎮金鵝村蔣庵子墓地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</si>
  <si>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四川省成都市邛崍市臨邛鎮金鵝村蔣庵子墓地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</si>
  <si>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四川省成都市邛崍市臨邛鎮金鵝村蔣庵子墓地</t>
    </r>
    <r>
      <rPr>
        <sz val="12"/>
        <color theme="1"/>
        <rFont val="Calibri"/>
        <family val="2"/>
      </rPr>
      <t>M6b(</t>
    </r>
    <r>
      <rPr>
        <sz val="12"/>
        <color theme="1"/>
        <rFont val="新細明體"/>
        <family val="2"/>
        <charset val="136"/>
      </rPr>
      <t>左室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</si>
  <si>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四川省成都市邛崍市臨邛鎮金鵝村蔣庵子墓地</t>
    </r>
    <r>
      <rPr>
        <sz val="12"/>
        <color theme="1"/>
        <rFont val="Calibri"/>
        <family val="2"/>
      </rPr>
      <t>M6a(</t>
    </r>
    <r>
      <rPr>
        <sz val="12"/>
        <color theme="1"/>
        <rFont val="新細明體"/>
        <family val="2"/>
        <charset val="136"/>
      </rPr>
      <t>右室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</si>
  <si>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IM2742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</si>
  <si>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IM2745</t>
    </r>
  </si>
  <si>
    <r>
      <rPr>
        <sz val="12"/>
        <color theme="1"/>
        <rFont val="新細明體"/>
        <family val="2"/>
        <charset val="136"/>
      </rPr>
      <t>河南省洛陽市西工區史家屯村</t>
    </r>
    <r>
      <rPr>
        <sz val="12"/>
        <color theme="1"/>
        <rFont val="Calibri"/>
        <family val="2"/>
      </rPr>
      <t>IM2749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</si>
  <si>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</si>
  <si>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新細明體"/>
        <family val="2"/>
        <charset val="136"/>
      </rPr>
      <t>呂義山、</t>
    </r>
    <r>
      <rPr>
        <sz val="12"/>
        <color theme="1"/>
        <rFont val="Calibri"/>
        <family val="2"/>
      </rPr>
      <t>Unknown</t>
    </r>
  </si>
  <si>
    <r>
      <t>1054-1102(49)(</t>
    </r>
    <r>
      <rPr>
        <sz val="12"/>
        <color theme="1"/>
        <rFont val="新細明體"/>
        <family val="2"/>
        <charset val="136"/>
      </rPr>
      <t>呂義山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</si>
  <si>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</si>
  <si>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呂至山、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</si>
  <si>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</si>
  <si>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</si>
  <si>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呂岷老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</si>
  <si>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</si>
  <si>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</si>
  <si>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</si>
  <si>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呂大臨、</t>
    </r>
    <r>
      <rPr>
        <sz val="12"/>
        <color theme="1"/>
        <rFont val="Calibri"/>
        <family val="2"/>
      </rPr>
      <t>Unknown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</si>
  <si>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</si>
  <si>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呂大防</t>
    </r>
  </si>
  <si>
    <r>
      <t>1027-1097</t>
    </r>
    <r>
      <rPr>
        <sz val="12"/>
        <color theme="1"/>
        <rFont val="新細明體"/>
        <family val="2"/>
        <charset val="136"/>
      </rPr>
      <t>（根據《宋人傳記資料索引》）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</si>
  <si>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</si>
  <si>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呂景山、</t>
    </r>
    <r>
      <rPr>
        <sz val="12"/>
        <color theme="1"/>
        <rFont val="Calibri"/>
        <family val="2"/>
      </rPr>
      <t>Unknown</t>
    </r>
  </si>
  <si>
    <r>
      <t>?-1111(</t>
    </r>
    <r>
      <rPr>
        <sz val="12"/>
        <color theme="1"/>
        <rFont val="新細明體"/>
        <family val="2"/>
        <charset val="136"/>
      </rPr>
      <t>呂景山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</si>
  <si>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</si>
  <si>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</si>
  <si>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</si>
  <si>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</si>
  <si>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</si>
  <si>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</si>
  <si>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</si>
  <si>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</si>
  <si>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</si>
  <si>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</si>
  <si>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</si>
  <si>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</si>
  <si>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M53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</si>
  <si>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M54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</si>
  <si>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M57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</si>
  <si>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M62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</si>
  <si>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M63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</si>
  <si>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M65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</si>
  <si>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M69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</si>
  <si>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</si>
  <si>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</si>
  <si>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</si>
  <si>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</si>
  <si>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M78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</si>
  <si>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M79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</si>
  <si>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</si>
  <si>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</si>
  <si>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</si>
  <si>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</si>
  <si>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</si>
  <si>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M89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</si>
  <si>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</si>
  <si>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</si>
  <si>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</si>
  <si>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M95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</si>
  <si>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</si>
  <si>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M98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</si>
  <si>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M99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</si>
  <si>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</si>
  <si>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M102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</si>
  <si>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M103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</si>
  <si>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M132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</si>
  <si>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M116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</si>
  <si>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M120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</si>
  <si>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M118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</si>
  <si>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M126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</si>
  <si>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M122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</si>
  <si>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M131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</si>
  <si>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M140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</si>
  <si>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M147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</si>
  <si>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M154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</si>
  <si>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M156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</si>
  <si>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M159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</si>
  <si>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M163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</si>
  <si>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M170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</si>
  <si>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M172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</si>
  <si>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M174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</si>
  <si>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M176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</si>
  <si>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M180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</si>
  <si>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M181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</si>
  <si>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M188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</si>
  <si>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M189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</si>
  <si>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M192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</si>
  <si>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M193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</si>
  <si>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M214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</si>
  <si>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M231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</si>
  <si>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M242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</si>
  <si>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M247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</si>
  <si>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M249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</si>
  <si>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M251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</si>
  <si>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M252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</si>
  <si>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M255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</si>
  <si>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M259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</si>
  <si>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M261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</si>
  <si>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M263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</si>
  <si>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M267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</si>
  <si>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M268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</si>
  <si>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M270</t>
    </r>
  </si>
  <si>
    <r>
      <rPr>
        <sz val="12"/>
        <color theme="1"/>
        <rFont val="新細明體"/>
        <family val="2"/>
        <charset val="136"/>
      </rPr>
      <t>河南省三門峽市廟底溝遺址</t>
    </r>
    <r>
      <rPr>
        <sz val="12"/>
        <color theme="1"/>
        <rFont val="Calibri"/>
        <family val="2"/>
      </rPr>
      <t>M271</t>
    </r>
  </si>
  <si>
    <r>
      <rPr>
        <sz val="12"/>
        <color theme="1"/>
        <rFont val="新細明體"/>
        <family val="2"/>
        <charset val="136"/>
      </rPr>
      <t>陝西省藍田縣五里頭村呂氏家族墓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徵集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</si>
  <si>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湖北省武穴市石佛寺鎮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</si>
  <si>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湖北首文物考古研究所、黃崗市博物館、武穴市博物館，〈湖北武穴毛家美西晉唐宋墓清理簡報〉，《江漢考古》，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48-58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</si>
  <si>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湖北省武穴市石佛寺鎮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</si>
  <si>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湖北省武穴市石佛寺鎮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</si>
  <si>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湖北省武穴市石佛寺鎮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</si>
  <si>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福建省南平市延平區鄒坍村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</si>
  <si>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南平市博物館、南平市延平區文化體育新聞出版局，〈南平市延平區鄒坍村宋墓清理簡報〉，《福建文博》，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2-8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</si>
  <si>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山東省濟南市市中區魏家莊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</si>
  <si>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濟南市考古研究所，〈濟南市魏家莊遺址宋元墓葬發掘報告〉，《海岱考古》，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219-273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</si>
  <si>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山東省濟南市市中區魏家莊</t>
    </r>
    <r>
      <rPr>
        <sz val="12"/>
        <color theme="1"/>
        <rFont val="Calibri"/>
        <family val="2"/>
      </rPr>
      <t>M73</t>
    </r>
  </si>
  <si>
    <r>
      <rPr>
        <sz val="12"/>
        <color theme="1"/>
        <rFont val="新細明體"/>
        <family val="2"/>
        <charset val="136"/>
      </rPr>
      <t>山西省晉中市左權縣粟城村</t>
    </r>
  </si>
  <si>
    <r>
      <rPr>
        <sz val="12"/>
        <color theme="1"/>
        <rFont val="新細明體"/>
        <family val="2"/>
        <charset val="136"/>
      </rPr>
      <t>姜杉，〈左權粟城發現的宋代墓葬〉，《文物世界》，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9-12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</si>
  <si>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四川省成都市新津縣普興鎮倒騎龍遺址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</si>
  <si>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成都文物考古研究院、新津縣文物保護管理所，〈新律縣倒騎龍宋代遺址發掘簡報〉，收入《成都考古發現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713-728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</si>
  <si>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四川省成都市新津縣普興鎮倒騎龍遺址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</si>
  <si>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四川省成都市新津縣普興鎮倒騎龍遺址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</si>
  <si>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四川省成都市新津縣普興鎮倒騎龍遺址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</si>
  <si>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四川省成都市金牛區通錦路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</si>
  <si>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成都文物考古研究院，〈成都市通錦路遺址隋唐至明代墓葬清理簡報〉，收入《成都考古發現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642-681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</si>
  <si>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四川省成都市金牛區通錦路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</si>
  <si>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四川省成都市武侯區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</si>
  <si>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成都文物考古研究院，〈成都市武侯區川音大廈工地唐宋墓葬發掘簡報〉，收入《成都考古發現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591-641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</si>
  <si>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四川省成都市武侯區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</si>
  <si>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四川省成都市武侯區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</si>
  <si>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四川省成都市武侯區</t>
    </r>
    <r>
      <rPr>
        <sz val="12"/>
        <color theme="1"/>
        <rFont val="Calibri"/>
        <family val="2"/>
      </rPr>
      <t>M6</t>
    </r>
  </si>
  <si>
    <r>
      <t>☐</t>
    </r>
    <r>
      <rPr>
        <sz val="12"/>
        <color theme="1"/>
        <rFont val="新細明體"/>
        <family val="2"/>
        <charset val="136"/>
      </rPr>
      <t>氏三娘子</t>
    </r>
  </si>
  <si>
    <r>
      <rPr>
        <sz val="12"/>
        <color theme="1"/>
        <rFont val="新細明體"/>
        <family val="2"/>
        <charset val="136"/>
      </rPr>
      <t>四川省成都市武侯區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</si>
  <si>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湖南省岳陽市康王鄉茆山村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</si>
  <si>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湖南省文物考古研究所、岳陽市文物考古研究所，〈湖南岳陽茆山宋墓發掘簡報〉，《文物》，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49-60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湖南省文物考古研究所、岳陽市文物管理處，〈茆山宋墓〉，收入《岳陽唐宋墓》，上海：上海古籍出版社，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77-146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</si>
  <si>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四川省成都市新津縣鄧雙鎮金龍村老虎山</t>
    </r>
    <r>
      <rPr>
        <sz val="12"/>
        <color theme="1"/>
        <rFont val="Calibri"/>
        <family val="2"/>
      </rPr>
      <t>M484</t>
    </r>
  </si>
  <si>
    <r>
      <rPr>
        <sz val="12"/>
        <color theme="1"/>
        <rFont val="新細明體"/>
        <family val="2"/>
        <charset val="136"/>
      </rPr>
      <t>成都文物考古研究所、新津縣文物管理所，〈新津縣老虎山宋明墓葬發掘簡報〉，收入《成都考古發現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561-604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</si>
  <si>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四川省成都市新津縣鄧雙鎮金龍村老虎山</t>
    </r>
    <r>
      <rPr>
        <sz val="12"/>
        <color theme="1"/>
        <rFont val="Calibri"/>
        <family val="2"/>
      </rPr>
      <t>M488</t>
    </r>
  </si>
  <si>
    <r>
      <rPr>
        <sz val="12"/>
        <color theme="1"/>
        <rFont val="新細明體"/>
        <family val="2"/>
        <charset val="136"/>
      </rPr>
      <t>四川省成都市雙流縣公興鎮雙塘村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</si>
  <si>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成都文物考古研究所、雙流縣文物管理所，〈雙流縣公興鎮雙塘村北宋磚室墓發掘簡報〉，收入《成都考古發現</t>
    </r>
    <r>
      <rPr>
        <sz val="12"/>
        <color theme="1"/>
        <rFont val="Calibri"/>
        <family val="2"/>
      </rPr>
      <t>2011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483-488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</si>
  <si>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山西省陽泉市平定縣姜家溝村</t>
    </r>
  </si>
  <si>
    <r>
      <rPr>
        <sz val="12"/>
        <color theme="1"/>
        <rFont val="新細明體"/>
        <family val="2"/>
        <charset val="136"/>
      </rPr>
      <t>山西省考古研究所等，〈山西平定宋、金壁畫墓簡報〉，《文物》，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1-16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</si>
  <si>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江蘇省揚州市邗江區秋實路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</si>
  <si>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南京大學歷史學院文物考古系、揚州市文物考古研究所，〈江蘇揚州市秋實路五代至宋代墓葬的發掘〉，《考古》，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54-64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</si>
  <si>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河南省平頂山市汝州市陵頭村</t>
    </r>
  </si>
  <si>
    <r>
      <rPr>
        <sz val="12"/>
        <color theme="1"/>
        <rFont val="新細明體"/>
        <family val="2"/>
        <charset val="136"/>
      </rPr>
      <t>趙廷美</t>
    </r>
  </si>
  <si>
    <r>
      <rPr>
        <sz val="12"/>
        <color theme="1"/>
        <rFont val="新細明體"/>
        <family val="2"/>
        <charset val="136"/>
      </rPr>
      <t>孫錦，〈河南汝州宋趙廷美墓地考略〉，《中原文物》，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53-59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</si>
  <si>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河南省鄭州市鞏義市天璽華府</t>
    </r>
    <r>
      <rPr>
        <sz val="12"/>
        <color theme="1"/>
        <rFont val="Calibri"/>
        <family val="2"/>
      </rPr>
      <t>M244</t>
    </r>
  </si>
  <si>
    <r>
      <rPr>
        <sz val="12"/>
        <color theme="1"/>
        <rFont val="新細明體"/>
        <family val="2"/>
        <charset val="136"/>
      </rPr>
      <t>河南省文物考古研究院、鞏義市文物考古研究所，〈鞏義市天璽華府宋墓發掘簡報〉，《中原文物》，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11-26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</si>
  <si>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河南省鄭州市鞏義市天璽華府</t>
    </r>
    <r>
      <rPr>
        <sz val="12"/>
        <color theme="1"/>
        <rFont val="Calibri"/>
        <family val="2"/>
      </rPr>
      <t>M245</t>
    </r>
  </si>
  <si>
    <r>
      <rPr>
        <sz val="12"/>
        <color theme="1"/>
        <rFont val="新細明體"/>
        <family val="2"/>
        <charset val="136"/>
      </rPr>
      <t>河南省洛陽市新安縣石寺鄉李村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</si>
  <si>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宋四郎</t>
    </r>
  </si>
  <si>
    <r>
      <rPr>
        <sz val="12"/>
        <color theme="1"/>
        <rFont val="新細明體"/>
        <family val="2"/>
        <charset val="136"/>
      </rPr>
      <t>北京大學考古文博學院、洛陽古代藝術博物館，〈新安縣石寺李村北宋宋四郎磚雕壁畫墓測繪簡報〉，《故宮博物院院刊》，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71-87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謝虎軍，〈靖康元年</t>
    </r>
    <r>
      <rPr>
        <sz val="12"/>
        <color theme="1"/>
        <rFont val="Calibri"/>
        <family val="2"/>
      </rPr>
      <t>(1126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宋四郎墓〉，收入《洛陽紀年墓研究》，鄭州：大象出版社，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646-648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葉萬松、余扶危，〈新安縣石寺李村的兩座宋墓〉，收入《中國考古學年鑑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》，北京：文物出版社，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173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洛陽市文物管理局、洛陽古代藝術博物館編，〈新安縣李村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號北宋壁畫墓〉，收入《洛陽古代墓葬壁畫》，鄭州：中州古籍出版社，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398-409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</si>
  <si>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</si>
  <si>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邢台市文物管理處、廣宗縣文物保管所，〈邢台廣宗縣李莊宋代磚室墓的發掘〉，《河北省考古文集》，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136-145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</si>
  <si>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</si>
  <si>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</si>
  <si>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</si>
  <si>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</si>
  <si>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</si>
  <si>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</si>
  <si>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</si>
  <si>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</si>
  <si>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河北省邢台市廣宗縣李莊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</si>
  <si>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山東省濟寧市鄒城市嶧山鎮龍河村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</si>
  <si>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鄒城市文物局，〈山東鄒城嶧山北龍河宋金墓發掘簡報〉，《文物》，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35-49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</si>
  <si>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山東省濟寧市鄒城市嶧山鎮龍河村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</si>
  <si>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山東省濟南市歷城區港溝鎮大官莊村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</si>
  <si>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山東省濟南市歷城區港溝鎮大官莊村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</si>
  <si>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山西省太原市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</si>
  <si>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山西省文物管理委員會，〈太原西南郊清理的漢至元代墓葬〉，《考古》，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264-269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</si>
  <si>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河南省洛陽市經三路</t>
    </r>
    <r>
      <rPr>
        <sz val="12"/>
        <color theme="1"/>
        <rFont val="Calibri"/>
        <family val="2"/>
      </rPr>
      <t>HM1788</t>
    </r>
  </si>
  <si>
    <r>
      <rPr>
        <sz val="12"/>
        <color theme="1"/>
        <rFont val="新細明體"/>
        <family val="2"/>
        <charset val="136"/>
      </rPr>
      <t>洛陽市文物考古研究院，〈洛陽經三路宋代石棺墓發掘簡報〉，《洛陽考古》，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</si>
  <si>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河南省洛陽市洛南新區龍門大道以東</t>
    </r>
    <r>
      <rPr>
        <sz val="12"/>
        <color theme="1"/>
        <rFont val="Calibri"/>
        <family val="2"/>
      </rPr>
      <t xml:space="preserve"> C7M6119</t>
    </r>
  </si>
  <si>
    <r>
      <rPr>
        <sz val="12"/>
        <color theme="1"/>
        <rFont val="新細明體"/>
        <family val="2"/>
        <charset val="136"/>
      </rPr>
      <t>洛陽市文物考古研究院，〈洛陽新區北宋磚雕墓發掘簡報〉，《洛陽考古》，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16-20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</si>
  <si>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河南省洛陽市苗南村</t>
    </r>
    <r>
      <rPr>
        <sz val="12"/>
        <color theme="1"/>
        <rFont val="Calibri"/>
        <family val="2"/>
      </rPr>
      <t>IM4036</t>
    </r>
  </si>
  <si>
    <r>
      <rPr>
        <sz val="12"/>
        <color theme="1"/>
        <rFont val="新細明體"/>
        <family val="2"/>
        <charset val="136"/>
      </rPr>
      <t>洛陽市文物考古研究院，〈河南省洛陽市苗南村兩座宋墓發掘簡報〉，《洛陽考古》，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</si>
  <si>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河南省南陽市淅川縣盛灣鎮河扒村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</si>
  <si>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武漢大學歷史學院、河南省文物局南水北調辦公室，〈河南淅川全崗遺址宋墓發掘簡報〉，《江漢考古》，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40-43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52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</si>
  <si>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河南省新鄭市梨河鎮中心社區</t>
    </r>
    <r>
      <rPr>
        <sz val="12"/>
        <color theme="1"/>
        <rFont val="Calibri"/>
        <family val="2"/>
      </rPr>
      <t>M633</t>
    </r>
  </si>
  <si>
    <r>
      <rPr>
        <sz val="12"/>
        <color theme="1"/>
        <rFont val="新細明體"/>
        <family val="2"/>
        <charset val="136"/>
      </rPr>
      <t>河南省文物考古研究院、新鄭市文化廣電和旅遊局，〈河南新鄭市梨河鎮中心社區宋墓發掘簡報〉，《華夏考古》，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59-62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</si>
  <si>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河南省洛陽市苗南村</t>
    </r>
    <r>
      <rPr>
        <sz val="12"/>
        <color theme="1"/>
        <rFont val="Calibri"/>
        <family val="2"/>
      </rPr>
      <t>IM4037</t>
    </r>
  </si>
  <si>
    <r>
      <rPr>
        <sz val="12"/>
        <color theme="1"/>
        <rFont val="新細明體"/>
        <family val="2"/>
        <charset val="136"/>
      </rPr>
      <t>四川省蒲江縣楊柳村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</si>
  <si>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成都文物考古研究院、蒲江縣文物管理所，〈四川蒲江縣楊柳村宋墓發掘簡報〉，《四川文物》，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29-40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</si>
  <si>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四川省蒲江縣楊柳村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</si>
  <si>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四川省蒲江縣楊柳村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</si>
  <si>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姜氏七十娘</t>
    </r>
  </si>
  <si>
    <r>
      <rPr>
        <sz val="12"/>
        <color theme="1"/>
        <rFont val="新細明體"/>
        <family val="2"/>
        <charset val="136"/>
      </rPr>
      <t>四川省蒲江縣楊柳村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</si>
  <si>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四川省蒲江縣楊柳村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</si>
  <si>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湖北省襄樊市唐家巷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</si>
  <si>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襄樊市文物考古研究所，〈襄樊唐家巷墓地發掘簡報〉，收入《襄樊考古文集》，第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2007.12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347-354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</si>
  <si>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</si>
  <si>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襄樊市文物考古研究所，〈襄樊上崗唐宋墓葬發掘簡報〉，收入《襄樊考古文集》，第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2007.12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398-408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</si>
  <si>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</si>
  <si>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</si>
  <si>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</si>
  <si>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</si>
  <si>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湖北省襄樊市高新區上崗墓地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</si>
  <si>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</si>
  <si>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襄樊市文物考古研究所，〈襄樊羊祜山墓地第三次發掘簡報〉，收入《襄樊考古文集》，第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2007.12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415-439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</si>
  <si>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</si>
  <si>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</si>
  <si>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</si>
  <si>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</si>
  <si>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</si>
  <si>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</si>
  <si>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湖北省襄陽市襄城區羊祜山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</si>
  <si>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新細明體"/>
        <family val="2"/>
        <charset val="136"/>
      </rPr>
      <t>四川省成都市三聖鄉上河村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</si>
  <si>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曹氏</t>
    </r>
  </si>
  <si>
    <r>
      <rPr>
        <sz val="12"/>
        <color theme="1"/>
        <rFont val="新細明體"/>
        <family val="2"/>
        <charset val="136"/>
      </rPr>
      <t>陳建中，〈四川華陽縣北宋墓清理簡報〉，《文物參考資料》，</t>
    </r>
    <r>
      <rPr>
        <sz val="12"/>
        <color theme="1"/>
        <rFont val="Calibri"/>
        <family val="2"/>
      </rPr>
      <t>1956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41-42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</si>
  <si>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四川省成都市三聖鄉上河村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</si>
  <si>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江西省彭澤縣</t>
    </r>
  </si>
  <si>
    <r>
      <rPr>
        <sz val="12"/>
        <color theme="1"/>
        <rFont val="新細明體"/>
        <family val="2"/>
        <charset val="136"/>
      </rPr>
      <t>張愈</t>
    </r>
  </si>
  <si>
    <r>
      <rPr>
        <sz val="12"/>
        <color theme="1"/>
        <rFont val="新細明體"/>
        <family val="2"/>
        <charset val="136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</si>
  <si>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江西省武寧縣</t>
    </r>
  </si>
  <si>
    <r>
      <rPr>
        <sz val="12"/>
        <color theme="1"/>
        <rFont val="新細明體"/>
        <family val="2"/>
        <charset val="136"/>
      </rPr>
      <t>李宣義</t>
    </r>
  </si>
  <si>
    <r>
      <rPr>
        <sz val="12"/>
        <color theme="1"/>
        <rFont val="新細明體"/>
        <family val="2"/>
        <charset val="136"/>
      </rPr>
      <t>江西省德興縣</t>
    </r>
  </si>
  <si>
    <r>
      <rPr>
        <sz val="12"/>
        <color theme="1"/>
        <rFont val="新細明體"/>
        <family val="2"/>
        <charset val="136"/>
      </rPr>
      <t>張朴</t>
    </r>
  </si>
  <si>
    <r>
      <rPr>
        <sz val="12"/>
        <color theme="1"/>
        <rFont val="新細明體"/>
        <family val="2"/>
        <charset val="136"/>
      </rPr>
      <t>安徽省樅陽縣樅陽鎮烈馬攀鞍山</t>
    </r>
  </si>
  <si>
    <r>
      <rPr>
        <sz val="12"/>
        <color theme="1"/>
        <rFont val="新細明體"/>
        <family val="2"/>
        <charset val="136"/>
      </rPr>
      <t>張臻</t>
    </r>
  </si>
  <si>
    <r>
      <rPr>
        <sz val="12"/>
        <color theme="1"/>
        <rFont val="新細明體"/>
        <family val="2"/>
        <charset val="136"/>
      </rPr>
      <t>王樂群，〈樅陽發現北宋時期地券〉，《文物研究》，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1994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150-151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</si>
  <si>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盧氏</t>
    </r>
  </si>
  <si>
    <r>
      <rPr>
        <sz val="12"/>
        <color theme="1"/>
        <rFont val="新細明體"/>
        <family val="2"/>
        <charset val="136"/>
      </rPr>
      <t>江蘇省洪澤長山村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</si>
  <si>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趙李博、胡兵、祁小東，〈江蘇洪澤長山村宋代壁畫墓發掘簡報〉，《東南文化》，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68-76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</si>
  <si>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江蘇省蘇州尹山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</si>
  <si>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蘇州市考古研究所，〈江蘇蘇州尹山北宋墓</t>
    </r>
    <r>
      <rPr>
        <sz val="12"/>
        <color theme="1"/>
        <rFont val="Calibri"/>
        <family val="2"/>
      </rPr>
      <t>(M15)</t>
    </r>
    <r>
      <rPr>
        <sz val="12"/>
        <color theme="1"/>
        <rFont val="新細明體"/>
        <family val="2"/>
        <charset val="136"/>
      </rPr>
      <t>發掘報告〉，《文物》，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44-47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</si>
  <si>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河南省舞鋼市廟街鄉冷崗村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</si>
  <si>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山東省萊州市西山張家村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</si>
  <si>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煙臺市博物館、萊州市博物館，〈山東萊州市西山張家村壁畫墓發掘簡報〉，收入《海岱考古》，第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期。濟南：山東大學出版社，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399-406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</si>
  <si>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山東省萊州市西山張家村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</si>
  <si>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</si>
  <si>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新細明體"/>
        <family val="2"/>
        <charset val="136"/>
      </rPr>
      <t>河南省文物考古研究院，〈河南滎陽魯庄墓地唐宋金時期墓葬發掘報告〉，《中國國家博物館館刊》，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57-75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</si>
  <si>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</si>
  <si>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M45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</si>
  <si>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M52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</si>
  <si>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M81</t>
    </r>
  </si>
  <si>
    <r>
      <rPr>
        <sz val="12"/>
        <color theme="1"/>
        <rFont val="新細明體"/>
        <family val="2"/>
        <charset val="136"/>
      </rPr>
      <t>河南省滎陽市賈峪鎮魯庄村</t>
    </r>
    <r>
      <rPr>
        <sz val="12"/>
        <color theme="1"/>
        <rFont val="Calibri"/>
        <family val="2"/>
      </rPr>
      <t>M107</t>
    </r>
  </si>
  <si>
    <r>
      <rPr>
        <sz val="12"/>
        <color theme="1"/>
        <rFont val="新細明體"/>
        <family val="2"/>
        <charset val="136"/>
      </rPr>
      <t>河南省周口市川匯區幸福河</t>
    </r>
    <r>
      <rPr>
        <sz val="12"/>
        <color theme="1"/>
        <rFont val="Calibri"/>
        <family val="2"/>
      </rPr>
      <t>2018ZCXM3</t>
    </r>
  </si>
  <si>
    <r>
      <rPr>
        <sz val="12"/>
        <color theme="1"/>
        <rFont val="新細明體"/>
        <family val="2"/>
        <charset val="136"/>
      </rPr>
      <t>周口市文物考古所、鄭州大學歷史學院考古學系，〈周口市川匯區幸福河唐宋墓發掘簡報〉，《江漢考古》，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53-59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71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</si>
  <si>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廣西梧州市白鶴山</t>
    </r>
    <r>
      <rPr>
        <sz val="12"/>
        <color theme="1"/>
        <rFont val="Calibri"/>
        <family val="2"/>
      </rPr>
      <t>2003WBM1</t>
    </r>
  </si>
  <si>
    <r>
      <rPr>
        <sz val="12"/>
        <color theme="1"/>
        <rFont val="新細明體"/>
        <family val="2"/>
        <charset val="136"/>
      </rPr>
      <t>梧州市博物館、蒙山縣文物管理所，〈廣西梧州近年發現的三座古墓葬〉，收入《廣西考古文集》，第</t>
    </r>
    <r>
      <rPr>
        <sz val="12"/>
        <color theme="1"/>
        <rFont val="Calibri"/>
        <family val="2"/>
      </rPr>
      <t>5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267-284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</si>
  <si>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河南省周口市川匯區幸福河</t>
    </r>
    <r>
      <rPr>
        <sz val="12"/>
        <color theme="1"/>
        <rFont val="Calibri"/>
        <family val="2"/>
      </rPr>
      <t>2018ZCXM5</t>
    </r>
  </si>
  <si>
    <r>
      <rPr>
        <sz val="12"/>
        <color theme="1"/>
        <rFont val="新細明體"/>
        <family val="2"/>
        <charset val="136"/>
      </rPr>
      <t>河南省周口市川匯區幸福河</t>
    </r>
    <r>
      <rPr>
        <sz val="12"/>
        <color theme="1"/>
        <rFont val="Calibri"/>
        <family val="2"/>
      </rPr>
      <t>2018ZCXM6</t>
    </r>
  </si>
  <si>
    <r>
      <rPr>
        <sz val="12"/>
        <color theme="1"/>
        <rFont val="新細明體"/>
        <family val="2"/>
        <charset val="136"/>
      </rPr>
      <t>河南省周口市川匯區幸福河</t>
    </r>
    <r>
      <rPr>
        <sz val="12"/>
        <color theme="1"/>
        <rFont val="Calibri"/>
        <family val="2"/>
      </rPr>
      <t>2018ZCXM7</t>
    </r>
  </si>
  <si>
    <r>
      <rPr>
        <sz val="12"/>
        <color theme="1"/>
        <rFont val="新細明體"/>
        <family val="2"/>
        <charset val="136"/>
      </rPr>
      <t>河南省周口市川匯區幸福河</t>
    </r>
    <r>
      <rPr>
        <sz val="12"/>
        <color theme="1"/>
        <rFont val="Calibri"/>
        <family val="2"/>
      </rPr>
      <t>2018ZCXM2</t>
    </r>
  </si>
  <si>
    <r>
      <rPr>
        <sz val="12"/>
        <color theme="1"/>
        <rFont val="新細明體"/>
        <family val="2"/>
        <charset val="136"/>
      </rPr>
      <t>山東省濟南市歷城區趙家莊村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</si>
  <si>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濟南市考古研究所，〈濟南市歷城區趙家莊宋元、清代墓葬發掘報告〉，收入《海岱考古》，第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期。濟南：山東大學出版社，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325-354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</si>
  <si>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山東省濟南市歷城區趙家莊村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</si>
  <si>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山東省濟南市歷城區趙家莊村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</si>
  <si>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新細明體"/>
        <family val="2"/>
        <charset val="136"/>
      </rPr>
      <t>山東省濟南市歷城區趙家莊村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</si>
  <si>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新細明體"/>
        <family val="2"/>
        <charset val="136"/>
      </rPr>
      <t>安徽省歙縣杭黃鐵路</t>
    </r>
    <r>
      <rPr>
        <sz val="12"/>
        <color theme="1"/>
        <rFont val="Calibri"/>
        <family val="2"/>
      </rPr>
      <t>2014ASFHM1</t>
    </r>
  </si>
  <si>
    <r>
      <rPr>
        <sz val="12"/>
        <color theme="1"/>
        <rFont val="新細明體"/>
        <family val="2"/>
        <charset val="136"/>
      </rPr>
      <t>安徽省文物考古研究所、歙縣博物館，〈杭黃鐵路安徽歙縣段北宋、明清墓葬發掘簡報〉，收入《文物研究》，第</t>
    </r>
    <r>
      <rPr>
        <sz val="12"/>
        <color theme="1"/>
        <rFont val="Calibri"/>
        <family val="2"/>
      </rPr>
      <t>22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171-181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</si>
  <si>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安徽省界首市第一中學</t>
    </r>
    <r>
      <rPr>
        <sz val="12"/>
        <color theme="1"/>
        <rFont val="Calibri"/>
        <family val="2"/>
      </rPr>
      <t>JSYZM1</t>
    </r>
  </si>
  <si>
    <r>
      <rPr>
        <sz val="12"/>
        <color theme="1"/>
        <rFont val="新細明體"/>
        <family val="2"/>
        <charset val="136"/>
      </rPr>
      <t>界首市文物管理所，〈安徽界首市第一中學北宋墓葬清理簡報〉，收入《文物研究》，第</t>
    </r>
    <r>
      <rPr>
        <sz val="12"/>
        <color theme="1"/>
        <rFont val="Calibri"/>
        <family val="2"/>
      </rPr>
      <t>22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160-163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</si>
  <si>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2015FYM2</t>
    </r>
  </si>
  <si>
    <r>
      <rPr>
        <sz val="12"/>
        <color theme="1"/>
        <rFont val="新細明體"/>
        <family val="2"/>
        <charset val="136"/>
      </rPr>
      <t>肥西縣文物管理所，〈安徽肥西縣葉東北宋墓地發掘簡報〉，收入《文物研究》，第</t>
    </r>
    <r>
      <rPr>
        <sz val="12"/>
        <color theme="1"/>
        <rFont val="Calibri"/>
        <family val="2"/>
      </rPr>
      <t>22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164-170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</si>
  <si>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2015FYM3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</si>
  <si>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2015FYM6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</si>
  <si>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2015FYM7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</si>
  <si>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2015FYM8</t>
    </r>
  </si>
  <si>
    <r>
      <rPr>
        <sz val="12"/>
        <color theme="1"/>
        <rFont val="新細明體"/>
        <family val="2"/>
        <charset val="136"/>
      </rPr>
      <t>安徽省肥西縣紫蓬鎮燎原社區</t>
    </r>
    <r>
      <rPr>
        <sz val="12"/>
        <color theme="1"/>
        <rFont val="Calibri"/>
        <family val="2"/>
      </rPr>
      <t>2015FYM9</t>
    </r>
  </si>
  <si>
    <r>
      <rPr>
        <sz val="12"/>
        <color theme="1"/>
        <rFont val="新細明體"/>
        <family val="2"/>
        <charset val="136"/>
      </rPr>
      <t>四川省漢源縣桃坪村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</si>
  <si>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四川省文物考古研究院、雅安市文物管理所、漢源縣文物管理所，〈四川漢源縣桃坪遺址及墓地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年發掘簡報〉，《四川文物》，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5-31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</si>
  <si>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江蘇省連雲港市海洲區雙龍村張莊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</si>
  <si>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新細明體"/>
        <family val="2"/>
        <charset val="136"/>
      </rPr>
      <t>連雲港市博物館，〈江蘇連雲港海州區張莊五代至宋墓葬發掘簡報〉，《東南文化》，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54-78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</si>
  <si>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江蘇省連雲港市海洲區雙龍村張莊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</si>
  <si>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江蘇省連雲港市海洲區雙龍村張莊</t>
    </r>
    <r>
      <rPr>
        <sz val="12"/>
        <color theme="1"/>
        <rFont val="Calibri"/>
        <family val="2"/>
      </rPr>
      <t>M41</t>
    </r>
  </si>
  <si>
    <r>
      <rPr>
        <sz val="12"/>
        <color theme="1"/>
        <rFont val="新細明體"/>
        <family val="2"/>
        <charset val="136"/>
      </rPr>
      <t>四川省成都市蒲江縣天華鎮雙井村</t>
    </r>
  </si>
  <si>
    <r>
      <rPr>
        <sz val="12"/>
        <color theme="1"/>
        <rFont val="新細明體"/>
        <family val="2"/>
        <charset val="136"/>
      </rPr>
      <t>河北省內丘縣張家溝村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</si>
  <si>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新細明體"/>
        <family val="2"/>
        <charset val="136"/>
      </rPr>
      <t>四川省成都市武侯區群眾路</t>
    </r>
    <r>
      <rPr>
        <sz val="12"/>
        <color theme="1"/>
        <rFont val="Calibri"/>
        <family val="2"/>
      </rPr>
      <t>M6</t>
    </r>
  </si>
  <si>
    <r>
      <t>?-?(60</t>
    </r>
    <r>
      <rPr>
        <sz val="12"/>
        <color theme="1"/>
        <rFont val="新細明體"/>
        <family val="2"/>
        <charset val="136"/>
      </rPr>
      <t>多歲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</si>
  <si>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成都文物考古研究院，〈成都市武侯區群眾路唐宋墓地發掘簡報〉，收入《成都考古發現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319-344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</si>
  <si>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</si>
  <si>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成都文物考古研究院，〈成都市青龍鄉海濱村年家院子墓地發掘簡報〉，收入《成都考古發現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190-267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</si>
  <si>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</si>
  <si>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</si>
  <si>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</si>
  <si>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</si>
  <si>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</si>
  <si>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</si>
  <si>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</si>
  <si>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</si>
  <si>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四川省成都市青龍鄉海濱村年家院子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</si>
  <si>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</si>
  <si>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成都文物考古研究院、雙流縣文物管理所，〈成都市高新南區中和街道紅松村宋墓群發掘簡報〉，收入《成都考古發現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307-333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</si>
  <si>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</si>
  <si>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</si>
  <si>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</si>
  <si>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</si>
  <si>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</si>
  <si>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四川省成都市高新南區中和街道紅松村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</si>
  <si>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湖南省岳陽市雲溪區文橋汽車站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</si>
  <si>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岳陽市文物考古研究所、岳陽市雲溪區文物管理所，〈湖南岳陽文橋汽車站北宋合葬墓發掘簡報〉，收入《湖南考古輯刊》，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期，長沙：嶽麓書社，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。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新細明體"/>
        <family val="2"/>
        <charset val="136"/>
      </rPr>
      <t>湖南省文物考古研究所、岳陽市文物管理處，〈文橋宋墓〉，收入《岳陽唐宋墓》，上海：上海古籍出版社，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65-76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</si>
  <si>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湖南省桂陽縣仁義鎮旺山村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</si>
  <si>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郴州市文物管理處、桂陽縣文物管理所，〈湖南桂陽旺山宋代墓葬〉，收入《湖南考古輯刊》，第</t>
    </r>
    <r>
      <rPr>
        <sz val="12"/>
        <color theme="1"/>
        <rFont val="Calibri"/>
        <family val="2"/>
      </rPr>
      <t>11</t>
    </r>
    <r>
      <rPr>
        <sz val="12"/>
        <color theme="1"/>
        <rFont val="新細明體"/>
        <family val="2"/>
        <charset val="136"/>
      </rPr>
      <t>期。長沙：嶽麓書社，</t>
    </r>
    <r>
      <rPr>
        <sz val="12"/>
        <color theme="1"/>
        <rFont val="Calibri"/>
        <family val="2"/>
      </rPr>
      <t>2015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136-141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</si>
  <si>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四川省成都市溫江區花土村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</si>
  <si>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成都文物考古研究院、溫江區文物管理所，〈成都市溫江區花土村古墓葬發掘簡報〉，收入《成都考古發現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345-353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</si>
  <si>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四川省成都市新津縣新平鎮寶敦遺址</t>
    </r>
    <r>
      <rPr>
        <sz val="12"/>
        <color theme="1"/>
        <rFont val="Calibri"/>
        <family val="2"/>
      </rPr>
      <t>M75</t>
    </r>
  </si>
  <si>
    <r>
      <rPr>
        <sz val="12"/>
        <color theme="1"/>
        <rFont val="新細明體"/>
        <family val="2"/>
        <charset val="136"/>
      </rPr>
      <t>成都文物考古研究院、新津縣文物管理所，〈新津縣寶墩遺址田角林南部區域宋墓發掘簡報〉，收入《成都考古發現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361-378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</si>
  <si>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四川省成都市新津縣新平鎮寶敦遺址</t>
    </r>
    <r>
      <rPr>
        <sz val="12"/>
        <color theme="1"/>
        <rFont val="Calibri"/>
        <family val="2"/>
      </rPr>
      <t>M76</t>
    </r>
  </si>
  <si>
    <r>
      <rPr>
        <sz val="12"/>
        <color theme="1"/>
        <rFont val="新細明體"/>
        <family val="2"/>
        <charset val="136"/>
      </rPr>
      <t>河南省鄭州市尚庄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</si>
  <si>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鄭州博物館、鄭州市文物考古研究院，〈鄭州尚庄壁畫墓</t>
    </r>
    <r>
      <rPr>
        <sz val="12"/>
        <color theme="1"/>
        <rFont val="Calibri"/>
        <family val="2"/>
      </rPr>
      <t>M1</t>
    </r>
    <r>
      <rPr>
        <sz val="12"/>
        <color theme="1"/>
        <rFont val="新細明體"/>
        <family val="2"/>
        <charset val="136"/>
      </rPr>
      <t>發掘簡報〉，《中原文物》，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38-43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</si>
  <si>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四川省成都市琉璃廠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</si>
  <si>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趙文</t>
    </r>
    <r>
      <rPr>
        <sz val="12"/>
        <color theme="1"/>
        <rFont val="Calibri"/>
        <family val="2"/>
      </rPr>
      <t>?(</t>
    </r>
    <r>
      <rPr>
        <sz val="12"/>
        <color theme="1"/>
        <rFont val="新細明體"/>
        <family val="2"/>
        <charset val="136"/>
      </rPr>
      <t>北室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中室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新細明體"/>
        <family val="2"/>
        <charset val="136"/>
      </rPr>
      <t>南室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</si>
  <si>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新細明體"/>
        <family val="2"/>
        <charset val="136"/>
      </rPr>
      <t>成都文物考古研究院，〈四川成都琉璃廠五代至明瓷窯遺址發掘簡報〉，《文物》，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31-57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</si>
  <si>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河南省鄭州市鄭州外國語中學Ｍ</t>
    </r>
    <r>
      <rPr>
        <sz val="12"/>
        <color theme="1"/>
        <rFont val="Calibri"/>
        <family val="2"/>
      </rPr>
      <t>8</t>
    </r>
  </si>
  <si>
    <r>
      <rPr>
        <sz val="12"/>
        <color theme="1"/>
        <rFont val="新細明體"/>
        <family val="2"/>
        <charset val="136"/>
      </rPr>
      <t>鄭州市文物考古研究院，〈鄭州外國語中學宋代壁畫墓發掘簡報〉，《中原文物》，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31-37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</si>
  <si>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陝西省滻灞生態區馬騰空村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</si>
  <si>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新細明體"/>
        <family val="2"/>
        <charset val="136"/>
      </rPr>
      <t>陝西省考古研究院，〈陝西西安馬騰空北宋墓發掘簡報〉，《考古與文物》，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46-54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</si>
  <si>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河南省新鄭市後周皇陵恭帝順陵</t>
    </r>
  </si>
  <si>
    <r>
      <rPr>
        <sz val="12"/>
        <color theme="1"/>
        <rFont val="新細明體"/>
        <family val="2"/>
        <charset val="136"/>
      </rPr>
      <t>郭宗訓</t>
    </r>
  </si>
  <si>
    <r>
      <rPr>
        <sz val="12"/>
        <color theme="1"/>
        <rFont val="新細明體"/>
        <family val="2"/>
        <charset val="136"/>
      </rPr>
      <t>鄭州大學歷史學院、鄭州市文物考古研究院、新鄭市文物局，〈河南新鄭後周皇陵考古調查勘探簡報〉，《考古與文物》，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76-84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</si>
  <si>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</si>
  <si>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新細明體"/>
        <family val="2"/>
        <charset val="136"/>
      </rPr>
      <t>南京博物院、常州市考古研究所，〈江蘇常州經濟開發區排姆村遺址宋代墓葬發掘簡報〉，《東南文化》，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64-75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</si>
  <si>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</si>
  <si>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</si>
  <si>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</si>
  <si>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</si>
  <si>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</si>
  <si>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</si>
  <si>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</si>
  <si>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</si>
  <si>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</si>
  <si>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</si>
  <si>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</si>
  <si>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</si>
  <si>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</si>
  <si>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</si>
  <si>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M36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</si>
  <si>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M48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</si>
  <si>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M49</t>
    </r>
  </si>
  <si>
    <r>
      <rPr>
        <sz val="12"/>
        <color theme="1"/>
        <rFont val="新細明體"/>
        <family val="2"/>
        <charset val="136"/>
      </rPr>
      <t>江蘇常州市經濟開發區排姆村遺址</t>
    </r>
    <r>
      <rPr>
        <sz val="12"/>
        <color theme="1"/>
        <rFont val="Calibri"/>
        <family val="2"/>
      </rPr>
      <t>M50</t>
    </r>
  </si>
  <si>
    <r>
      <rPr>
        <sz val="12"/>
        <color theme="1"/>
        <rFont val="新細明體"/>
        <family val="2"/>
        <charset val="136"/>
      </rPr>
      <t>湖南省桃江縣曾家坪村</t>
    </r>
  </si>
  <si>
    <r>
      <rPr>
        <sz val="12"/>
        <color theme="1"/>
        <rFont val="新細明體"/>
        <family val="2"/>
        <charset val="136"/>
      </rPr>
      <t>乾田保</t>
    </r>
  </si>
  <si>
    <r>
      <rPr>
        <sz val="12"/>
        <color theme="1"/>
        <rFont val="新細明體"/>
        <family val="2"/>
        <charset val="136"/>
      </rPr>
      <t>張建平，〈桃江出土的宋嘉祐七年石買地券考〉，《湖南省博物館館刊》，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年，頁</t>
    </r>
    <r>
      <rPr>
        <sz val="12"/>
        <color theme="1"/>
        <rFont val="Calibri"/>
        <family val="2"/>
      </rPr>
      <t>407-412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</si>
  <si>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四川省成都市信息園西路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</si>
  <si>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成都文物考古研究院，〈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年成都市信息園西路漢代、宋元時期遺存發掘簡報〉，收入《成都考古發現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325-337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</si>
  <si>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四川省簡陽市石板凳鎮三聖廟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</si>
  <si>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成都文物考古研究院、簡陽市文物管理所，〈簡陽市石板凳鎮三聖廟宋墓發掘簡報〉，收入《成都考古發現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》，北京：科學出版社，</t>
    </r>
    <r>
      <rPr>
        <sz val="12"/>
        <color theme="1"/>
        <rFont val="Calibri"/>
        <family val="2"/>
      </rPr>
      <t>2020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317-324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</si>
  <si>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四川省簡陽市石板凳鎮三聖廟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</si>
  <si>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湖南省郴州市江西嶺電廠家屬區工地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</si>
  <si>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新細明體"/>
        <family val="2"/>
        <charset val="136"/>
      </rPr>
      <t>郴州市文物管理處、郴州市博物館，〈湖南郴州宋代墓葬考古發掘報告〉，收入《湖南考古輯刊》，第</t>
    </r>
    <r>
      <rPr>
        <sz val="12"/>
        <color theme="1"/>
        <rFont val="Calibri"/>
        <family val="2"/>
      </rPr>
      <t>13</t>
    </r>
    <r>
      <rPr>
        <sz val="12"/>
        <color theme="1"/>
        <rFont val="新細明體"/>
        <family val="2"/>
        <charset val="136"/>
      </rPr>
      <t>期。北京：科學出版社，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150-166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</si>
  <si>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河南省新鄉縣丁固城</t>
    </r>
    <r>
      <rPr>
        <sz val="12"/>
        <color theme="1"/>
        <rFont val="Calibri"/>
        <family val="2"/>
      </rPr>
      <t>M12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M41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M45</t>
    </r>
    <r>
      <rPr>
        <sz val="12"/>
        <color theme="1"/>
        <rFont val="新細明體"/>
        <family val="2"/>
        <charset val="136"/>
      </rPr>
      <t>等五座</t>
    </r>
  </si>
  <si>
    <r>
      <rPr>
        <sz val="12"/>
        <color theme="1"/>
        <rFont val="新細明體"/>
        <family val="2"/>
        <charset val="136"/>
      </rPr>
      <t>孫新民，〈河南省新鄉縣丁固城古墓地發掘報告〉，《中原文物》，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1-10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</si>
  <si>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河南省新鄉縣丁固城</t>
    </r>
    <r>
      <rPr>
        <sz val="12"/>
        <color theme="1"/>
        <rFont val="Calibri"/>
        <family val="2"/>
      </rPr>
      <t>M5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M6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</si>
  <si>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新細明體"/>
        <family val="2"/>
        <charset val="136"/>
      </rPr>
      <t>河南省新鄉縣丁固城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</si>
  <si>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新細明體"/>
        <family val="2"/>
        <charset val="136"/>
      </rPr>
      <t>河南省新鄉縣丁固城</t>
    </r>
    <r>
      <rPr>
        <sz val="12"/>
        <color theme="1"/>
        <rFont val="Calibri"/>
        <family val="2"/>
      </rPr>
      <t>M36</t>
    </r>
  </si>
  <si>
    <r>
      <rPr>
        <sz val="12"/>
        <color theme="1"/>
        <rFont val="新細明體"/>
        <family val="2"/>
        <charset val="136"/>
      </rPr>
      <t>河南省新鄉縣丁固城</t>
    </r>
    <r>
      <rPr>
        <sz val="12"/>
        <color theme="1"/>
        <rFont val="Calibri"/>
        <family val="2"/>
      </rPr>
      <t>M44</t>
    </r>
  </si>
  <si>
    <r>
      <rPr>
        <sz val="12"/>
        <color theme="1"/>
        <rFont val="新細明體"/>
        <family val="2"/>
        <charset val="136"/>
      </rPr>
      <t>重慶市奉節縣永安鎮白馬村</t>
    </r>
    <r>
      <rPr>
        <sz val="12"/>
        <color theme="1"/>
        <rFont val="Calibri"/>
        <family val="2"/>
      </rPr>
      <t>M70</t>
    </r>
  </si>
  <si>
    <r>
      <rPr>
        <sz val="12"/>
        <color theme="1"/>
        <rFont val="新細明體"/>
        <family val="2"/>
        <charset val="136"/>
      </rPr>
      <t>重慶市文化遺產研究院、宜昌博物館、奉節縣白帝城博物館，〈奉節白馬墓群</t>
    </r>
    <r>
      <rPr>
        <sz val="12"/>
        <color theme="1"/>
        <rFont val="Calibri"/>
        <family val="2"/>
      </rPr>
      <t>2000</t>
    </r>
    <r>
      <rPr>
        <sz val="12"/>
        <color theme="1"/>
        <rFont val="新細明體"/>
        <family val="2"/>
        <charset val="136"/>
      </rPr>
      <t>年度發掘簡報〉，收入《重慶庫區考古報告集</t>
    </r>
    <r>
      <rPr>
        <sz val="12"/>
        <color theme="1"/>
        <rFont val="Calibri"/>
        <family val="2"/>
      </rPr>
      <t>·2003</t>
    </r>
    <r>
      <rPr>
        <sz val="12"/>
        <color theme="1"/>
        <rFont val="新細明體"/>
        <family val="2"/>
        <charset val="136"/>
      </rPr>
      <t>卷》，北京：科學出版社，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235-273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</si>
  <si>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重慶市巫山縣胡家包墓地</t>
    </r>
    <r>
      <rPr>
        <sz val="12"/>
        <color theme="1"/>
        <rFont val="Calibri"/>
        <family val="2"/>
      </rPr>
      <t>IM1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IM2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IM3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IM4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IM8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IM12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IIIM4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IIIM5</t>
    </r>
    <r>
      <rPr>
        <sz val="12"/>
        <color theme="1"/>
        <rFont val="新細明體"/>
        <family val="2"/>
        <charset val="136"/>
      </rPr>
      <t>等</t>
    </r>
    <r>
      <rPr>
        <sz val="12"/>
        <color theme="1"/>
        <rFont val="Calibri"/>
        <family val="2"/>
      </rPr>
      <t>9</t>
    </r>
    <r>
      <rPr>
        <sz val="12"/>
        <color theme="1"/>
        <rFont val="新細明體"/>
        <family val="2"/>
        <charset val="136"/>
      </rPr>
      <t>座</t>
    </r>
  </si>
  <si>
    <r>
      <rPr>
        <sz val="12"/>
        <color theme="1"/>
        <rFont val="新細明體"/>
        <family val="2"/>
        <charset val="136"/>
      </rPr>
      <t>武漢市文物考古研究所、巫山縣文物管理所，〈巫山胡家包墓地</t>
    </r>
    <r>
      <rPr>
        <sz val="12"/>
        <color theme="1"/>
        <rFont val="Calibri"/>
        <family val="2"/>
      </rPr>
      <t>2003</t>
    </r>
    <r>
      <rPr>
        <sz val="12"/>
        <color theme="1"/>
        <rFont val="新細明體"/>
        <family val="2"/>
        <charset val="136"/>
      </rPr>
      <t>年度發掘簡報〉，收入《重慶庫區考古報告集</t>
    </r>
    <r>
      <rPr>
        <sz val="12"/>
        <color theme="1"/>
        <rFont val="Calibri"/>
        <family val="2"/>
      </rPr>
      <t>·2003</t>
    </r>
    <r>
      <rPr>
        <sz val="12"/>
        <color theme="1"/>
        <rFont val="新細明體"/>
        <family val="2"/>
        <charset val="136"/>
      </rPr>
      <t>卷》，北京：科學出版社，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2739-2784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</si>
  <si>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江蘇省揚州市楊廟社區</t>
    </r>
    <r>
      <rPr>
        <sz val="12"/>
        <color theme="1"/>
        <rFont val="Calibri"/>
        <family val="2"/>
      </rPr>
      <t>YYM1</t>
    </r>
  </si>
  <si>
    <r>
      <rPr>
        <sz val="12"/>
        <color theme="1"/>
        <rFont val="新細明體"/>
        <family val="2"/>
        <charset val="136"/>
      </rPr>
      <t>揚州市文物考古研究所，〈江蘇揚州市郊三座宋元墓發掘簡報〉，《文物》，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新細明體"/>
        <family val="2"/>
        <charset val="136"/>
      </rPr>
      <t>期，頁</t>
    </r>
    <r>
      <rPr>
        <sz val="12"/>
        <color theme="1"/>
        <rFont val="Calibri"/>
        <family val="2"/>
      </rPr>
      <t>4-16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</si>
  <si>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重慶市巫山縣坪西墓地</t>
    </r>
    <r>
      <rPr>
        <sz val="12"/>
        <color theme="1"/>
        <rFont val="Calibri"/>
        <family val="2"/>
      </rPr>
      <t>IIIM1</t>
    </r>
  </si>
  <si>
    <r>
      <rPr>
        <sz val="12"/>
        <color theme="1"/>
        <rFont val="新細明體"/>
        <family val="2"/>
        <charset val="136"/>
      </rPr>
      <t>武漢市文物考古研究所、巫山縣文物管理所、武漢市盤龍城遺址博物館，〈巫山上西坪古墓地</t>
    </r>
    <r>
      <rPr>
        <sz val="12"/>
        <color theme="1"/>
        <rFont val="Calibri"/>
        <family val="2"/>
      </rPr>
      <t>2002-2003</t>
    </r>
    <r>
      <rPr>
        <sz val="12"/>
        <color theme="1"/>
        <rFont val="新細明體"/>
        <family val="2"/>
        <charset val="136"/>
      </rPr>
      <t>年度發掘簡報〉，收入《重慶庫區考古報告集</t>
    </r>
    <r>
      <rPr>
        <sz val="12"/>
        <color theme="1"/>
        <rFont val="Calibri"/>
        <family val="2"/>
      </rPr>
      <t>·2003</t>
    </r>
    <r>
      <rPr>
        <sz val="12"/>
        <color theme="1"/>
        <rFont val="新細明體"/>
        <family val="2"/>
        <charset val="136"/>
      </rPr>
      <t>卷》，北京：科學出版社，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1850-1867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</si>
  <si>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重慶市巫山縣坪西墓地</t>
    </r>
    <r>
      <rPr>
        <sz val="12"/>
        <color theme="1"/>
        <rFont val="Calibri"/>
        <family val="2"/>
      </rPr>
      <t>IIIM2</t>
    </r>
  </si>
  <si>
    <r>
      <rPr>
        <sz val="12"/>
        <color theme="1"/>
        <rFont val="新細明體"/>
        <family val="2"/>
        <charset val="136"/>
      </rPr>
      <t>山東省濟南市長清崮雲湖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</si>
  <si>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河南省登封市南洼遺址</t>
    </r>
    <r>
      <rPr>
        <sz val="12"/>
        <color theme="1"/>
        <rFont val="Calibri"/>
        <family val="2"/>
      </rPr>
      <t>2004</t>
    </r>
    <r>
      <rPr>
        <sz val="12"/>
        <color theme="1"/>
        <rFont val="新細明體"/>
        <family val="2"/>
        <charset val="136"/>
      </rPr>
      <t>Ｍ</t>
    </r>
    <r>
      <rPr>
        <sz val="12"/>
        <color theme="1"/>
        <rFont val="Calibri"/>
        <family val="2"/>
      </rPr>
      <t>18</t>
    </r>
  </si>
  <si>
    <r>
      <rPr>
        <sz val="12"/>
        <color theme="1"/>
        <rFont val="新細明體"/>
        <family val="2"/>
        <charset val="136"/>
      </rPr>
      <t>鄭州大學歷史文化遺產保護研究中心，《登封南洼</t>
    </r>
    <r>
      <rPr>
        <sz val="12"/>
        <color theme="1"/>
        <rFont val="Calibri"/>
        <family val="2"/>
      </rPr>
      <t>—2004</t>
    </r>
    <r>
      <rPr>
        <sz val="12"/>
        <color theme="1"/>
        <rFont val="新細明體"/>
        <family val="2"/>
        <charset val="136"/>
      </rPr>
      <t>～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年田野考古報告》，北京：科學出版社，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</si>
  <si>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河南省登封市南洼遺址</t>
    </r>
    <r>
      <rPr>
        <sz val="12"/>
        <color theme="1"/>
        <rFont val="Calibri"/>
        <family val="2"/>
      </rPr>
      <t>2004M26</t>
    </r>
  </si>
  <si>
    <r>
      <rPr>
        <sz val="12"/>
        <color theme="1"/>
        <rFont val="新細明體"/>
        <family val="2"/>
        <charset val="136"/>
      </rPr>
      <t>河南省登封市南洼遺址</t>
    </r>
    <r>
      <rPr>
        <sz val="12"/>
        <color theme="1"/>
        <rFont val="Calibri"/>
        <family val="2"/>
      </rPr>
      <t>2005M1</t>
    </r>
  </si>
  <si>
    <r>
      <rPr>
        <sz val="12"/>
        <color theme="1"/>
        <rFont val="新細明體"/>
        <family val="2"/>
        <charset val="136"/>
      </rPr>
      <t>河南省登封市南洼遺址</t>
    </r>
    <r>
      <rPr>
        <sz val="12"/>
        <color theme="1"/>
        <rFont val="Calibri"/>
        <family val="2"/>
      </rPr>
      <t>2005M3</t>
    </r>
  </si>
  <si>
    <r>
      <rPr>
        <sz val="12"/>
        <color theme="1"/>
        <rFont val="新細明體"/>
        <family val="2"/>
        <charset val="136"/>
      </rPr>
      <t>江蘇省南京市浦口區星甸鎮</t>
    </r>
  </si>
  <si>
    <r>
      <rPr>
        <sz val="12"/>
        <color theme="1"/>
        <rFont val="新細明體"/>
        <family val="2"/>
        <charset val="136"/>
      </rPr>
      <t>南京市博物館、浦口區文化館，〈南京浦口區星甸北宋墓〉，收入《南京文物考古新發現：南京歷史文化新探二》，南京：江蘇人民出版社，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118-121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</si>
  <si>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江蘇省南京市上坊民營科技園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</si>
  <si>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南京市博物館、江寧區博物館，〈南京江寧上坊宋墓〉，收入《南京文物考古新發現：南京歷史文化新探二》，南京：江蘇人民出版社，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122-130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</si>
  <si>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江蘇省南京市上坊民營科技園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</si>
  <si>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新細明體"/>
        <family val="2"/>
        <charset val="136"/>
      </rPr>
      <t>湖北省襄陽市鄧城社區卞營墓地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</si>
  <si>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新細明體"/>
        <family val="2"/>
        <charset val="136"/>
      </rPr>
      <t>湖北省文物考古研究所、襄陽市文物考古研究所，《襄陽卞營墓地》，北京：文物出版社，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</si>
  <si>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湖北省襄陽市鄧城社區卞營墓地</t>
    </r>
    <r>
      <rPr>
        <sz val="12"/>
        <color theme="1"/>
        <rFont val="Calibri"/>
        <family val="2"/>
      </rPr>
      <t>M166</t>
    </r>
  </si>
  <si>
    <r>
      <rPr>
        <sz val="12"/>
        <color theme="1"/>
        <rFont val="新細明體"/>
        <family val="2"/>
        <charset val="136"/>
      </rPr>
      <t>湖北省襄陽市鄧城社區卞營墓地</t>
    </r>
    <r>
      <rPr>
        <sz val="12"/>
        <color theme="1"/>
        <rFont val="Calibri"/>
        <family val="2"/>
      </rPr>
      <t>M356</t>
    </r>
  </si>
  <si>
    <r>
      <rPr>
        <sz val="12"/>
        <color theme="1"/>
        <rFont val="新細明體"/>
        <family val="2"/>
        <charset val="136"/>
      </rPr>
      <t>浙江省麗水市松陽縣西屏鎮雲岩山北首山腳工業園區建設工地</t>
    </r>
  </si>
  <si>
    <r>
      <rPr>
        <sz val="12"/>
        <color theme="1"/>
        <rFont val="新細明體"/>
        <family val="2"/>
        <charset val="136"/>
      </rPr>
      <t>浙江省文物考古研究所，〈松陽縣北宋元祐六年</t>
    </r>
    <r>
      <rPr>
        <sz val="12"/>
        <color theme="1"/>
        <rFont val="Calibri"/>
        <family val="2"/>
      </rPr>
      <t>(1091</t>
    </r>
    <r>
      <rPr>
        <sz val="12"/>
        <color theme="1"/>
        <rFont val="新細明體"/>
        <family val="2"/>
        <charset val="136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2"/>
        <charset val="136"/>
      </rPr>
      <t>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48-87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</si>
  <si>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新細明體"/>
        <family val="2"/>
        <charset val="136"/>
      </rPr>
      <t>湖南省岳陽縣公田鎮全福村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</si>
  <si>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新細明體"/>
        <family val="2"/>
        <charset val="136"/>
      </rPr>
      <t>湖南省文物考古研究所、岳陽市文物管理處，〈公田宋墓〉，收入《岳陽唐宋墓》，上海：上海古籍出版社，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新細明體"/>
        <family val="2"/>
        <charset val="136"/>
      </rPr>
      <t>，頁</t>
    </r>
    <r>
      <rPr>
        <sz val="12"/>
        <color theme="1"/>
        <rFont val="Calibri"/>
        <family val="2"/>
      </rPr>
      <t>147-164</t>
    </r>
    <r>
      <rPr>
        <sz val="12"/>
        <color theme="1"/>
        <rFont val="新細明體"/>
        <family val="2"/>
        <charset val="136"/>
      </rPr>
      <t>。</t>
    </r>
  </si>
  <si>
    <r>
      <rPr>
        <sz val="12"/>
        <color theme="1"/>
        <rFont val="Arial"/>
        <family val="2"/>
      </rPr>
      <t>江西省景德鎮舒家莊</t>
    </r>
  </si>
  <si>
    <r>
      <rPr>
        <sz val="12"/>
        <color theme="1"/>
        <rFont val="Arial"/>
        <family val="2"/>
      </rPr>
      <t>河南省洛陽市老城區龐家溝</t>
    </r>
    <r>
      <rPr>
        <sz val="12"/>
        <color theme="1"/>
        <rFont val="Calibri"/>
        <family val="2"/>
      </rPr>
      <t>M698</t>
    </r>
  </si>
  <si>
    <r>
      <rPr>
        <sz val="12"/>
        <color theme="1"/>
        <rFont val="Arial"/>
        <family val="2"/>
      </rPr>
      <t>賀官保，〈西京洛陽漏澤園墓磚〉，收入《文物資料叢刊》，第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151-156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</si>
  <si>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山東省濟南市山東大學南校區</t>
    </r>
  </si>
  <si>
    <r>
      <rPr>
        <sz val="12"/>
        <color theme="1"/>
        <rFont val="Arial"/>
        <family val="2"/>
      </rPr>
      <t>江蘇省鎮江市烏龜山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</si>
  <si>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鎮江市博物館，〈鎮江宋墓〉，收入《文物資料叢刊》，第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162-170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</si>
  <si>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潘幹</t>
    </r>
  </si>
  <si>
    <r>
      <rPr>
        <sz val="12"/>
        <color theme="1"/>
        <rFont val="Arial"/>
        <family val="2"/>
      </rPr>
      <t>江蘇省鎮江市登雲山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</si>
  <si>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方某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</si>
  <si>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M43</t>
    </r>
  </si>
  <si>
    <r>
      <rPr>
        <sz val="12"/>
        <color theme="1"/>
        <rFont val="Arial"/>
        <family val="2"/>
      </rPr>
      <t>四川</t>
    </r>
  </si>
  <si>
    <r>
      <rPr>
        <sz val="12"/>
        <color theme="1"/>
        <rFont val="Arial"/>
        <family val="2"/>
      </rPr>
      <t>成都文物考古研究院，〈成都市金牛區王家碾墓地發掘簡報〉，收入《成都考古發現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141-173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</si>
  <si>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四川省德陽市廣漢中學</t>
    </r>
  </si>
  <si>
    <r>
      <rPr>
        <sz val="12"/>
        <color theme="1"/>
        <rFont val="Arial"/>
        <family val="2"/>
      </rPr>
      <t>四川省文物考古研究院、廣漢市文物保護研究所，〈四川廣漢中學宋墓發掘簡報〉，《四川文物》，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</si>
  <si>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四川省成都市青羊區西城家園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</si>
  <si>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成都市文物考古研究所，〈成都市西郊土坑墓、磚室墓發掘簡報〉，收入《成都考古發現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80-109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</si>
  <si>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四川省成都市青羊區西城家園Ｍ</t>
    </r>
    <r>
      <rPr>
        <sz val="12"/>
        <color theme="1"/>
        <rFont val="Calibri"/>
        <family val="2"/>
      </rPr>
      <t>22</t>
    </r>
  </si>
  <si>
    <r>
      <rPr>
        <sz val="12"/>
        <color theme="1"/>
        <rFont val="Arial"/>
        <family val="2"/>
      </rPr>
      <t>四川省成都市青羊區黃田壩街道高坎七組小學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</si>
  <si>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成都文物考古研究院、青羊區文物管理所，〈成都市青羊區高坎七組小學唐宋墓發掘簡報〉，收入《成都考古發現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277-292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</si>
  <si>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四川省成都市雙流縣華陽鎮騎龍村歐香小鎮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</si>
  <si>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羅氏二娘子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、黎氏□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</si>
  <si>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成都文物考古研究所、雙流縣文物管理所，〈雙流縣華陽鎮騎龍村「歐香小鎮」唐宋墓葬發掘簡報〉，收入《成都考古發現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435-460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</si>
  <si>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四川省成都市雙流縣華陽鎮騎龍村歐香小鎮</t>
    </r>
    <r>
      <rPr>
        <sz val="12"/>
        <color theme="1"/>
        <rFont val="Calibri"/>
        <family val="2"/>
      </rPr>
      <t>M34</t>
    </r>
  </si>
  <si>
    <r>
      <rPr>
        <sz val="12"/>
        <color theme="1"/>
        <rFont val="Arial"/>
        <family val="2"/>
      </rPr>
      <t>張氏□□娘子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</si>
  <si>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</si>
  <si>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成都文物考古研究院、新津區文保中心，〈成都市新津區興義鎮訪竹東路宋代墓葬發掘簡報〉，收入《成都考古發現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375-394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</si>
  <si>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</si>
  <si>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</si>
  <si>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</si>
  <si>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四川省成都市郫縣唐昌鎮戰旗村二組基建工地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</si>
  <si>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代自明，〈郫縣唐昌宋墓出土文物簡述〉，《成都文物》，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</si>
  <si>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四川省成都市雙流區東升街道成都國際空港商務區項目工地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</si>
  <si>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成都文物考古研究院，〈成都市雙流區「成都國際空港商務區」項目工地唐宋墓葬發掘簡報〉，收入《成都考古發現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234-246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</si>
  <si>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四川省成都市彭州市天彭鎮七里村十一組</t>
    </r>
  </si>
  <si>
    <r>
      <rPr>
        <sz val="12"/>
        <color theme="1"/>
        <rFont val="Arial"/>
        <family val="2"/>
      </rPr>
      <t>明子文</t>
    </r>
  </si>
  <si>
    <r>
      <rPr>
        <sz val="12"/>
        <color theme="1"/>
        <rFont val="Arial"/>
        <family val="2"/>
      </rPr>
      <t>沈洪民，〈彭州七里村北宋墓清理簡況〉，《成都文物》，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</si>
  <si>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四川省青神縣南城鎮四畝田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</si>
  <si>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四川省文物考古研究院、青神縣文物保護管理中心，〈四川青神縣四畝田宋代墓地發掘簡報〉，《四川文物》，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</si>
  <si>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四川省青神縣南城鎮四畝田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</si>
  <si>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四川省成都市金牛區萬聖家園</t>
    </r>
    <r>
      <rPr>
        <sz val="12"/>
        <color theme="1"/>
        <rFont val="Calibri"/>
        <family val="2"/>
      </rPr>
      <t>E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</si>
  <si>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成都文物考古研究院、金牛區文物保護管理所，〈成都市金牛區萬聖家園</t>
    </r>
    <r>
      <rPr>
        <sz val="12"/>
        <color theme="1"/>
        <rFont val="Calibri"/>
        <family val="2"/>
      </rPr>
      <t>E</t>
    </r>
    <r>
      <rPr>
        <sz val="12"/>
        <color theme="1"/>
        <rFont val="Arial"/>
        <family val="2"/>
      </rPr>
      <t>區唐宋磚室墓發掘簡報〉，收入《成都考古發現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293-308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</si>
  <si>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四川省成都市金牛區萬聖家園</t>
    </r>
    <r>
      <rPr>
        <sz val="12"/>
        <color theme="1"/>
        <rFont val="Calibri"/>
        <family val="2"/>
      </rPr>
      <t>E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</si>
  <si>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四川省成都市金牛區萬聖家園</t>
    </r>
    <r>
      <rPr>
        <sz val="12"/>
        <color theme="1"/>
        <rFont val="Calibri"/>
        <family val="2"/>
      </rPr>
      <t>E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</si>
  <si>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四川省成都市高新區錦城小學綜合樓項目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</si>
  <si>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成都文物考古研究院，〈成都市高新區「錦城小學綜合樓」項目唐宋墓葬發掘報告〉，收入《成都考古發現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214-233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</si>
  <si>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四川省成都市高新區錦城小學綜合樓項目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</si>
  <si>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</si>
  <si>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成都文物考古研究院，〈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年成都市青羊區光華村唐宋墓發掘簡報〉，收入《成都考古發現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247-276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</si>
  <si>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四川省成都市青羊區光華村Ｍ</t>
    </r>
    <r>
      <rPr>
        <sz val="12"/>
        <color theme="1"/>
        <rFont val="Calibri"/>
        <family val="2"/>
      </rPr>
      <t>62</t>
    </r>
  </si>
  <si>
    <r>
      <rPr>
        <sz val="12"/>
        <color theme="1"/>
        <rFont val="Arial"/>
        <family val="2"/>
      </rPr>
      <t>四川省成都市青羊區光華村Ｍ</t>
    </r>
    <r>
      <rPr>
        <sz val="12"/>
        <color theme="1"/>
        <rFont val="Calibri"/>
        <family val="2"/>
      </rPr>
      <t>64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</si>
  <si>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</si>
  <si>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</si>
  <si>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</si>
  <si>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</si>
  <si>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M66</t>
    </r>
  </si>
  <si>
    <r>
      <rPr>
        <sz val="12"/>
        <color theme="1"/>
        <rFont val="Arial"/>
        <family val="2"/>
      </rPr>
      <t>四川省達州市渠縣渠光鎮</t>
    </r>
  </si>
  <si>
    <r>
      <rPr>
        <sz val="12"/>
        <color theme="1"/>
        <rFont val="Arial"/>
        <family val="2"/>
      </rPr>
      <t>羅一娘</t>
    </r>
  </si>
  <si>
    <r>
      <rPr>
        <sz val="12"/>
        <color theme="1"/>
        <rFont val="Arial"/>
        <family val="2"/>
      </rPr>
      <t>王平，〈達州出土的四方買地券考略〉，《四川文物》，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</si>
  <si>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浙江省湖州市毘山遺址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</si>
  <si>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浙江</t>
    </r>
  </si>
  <si>
    <r>
      <rPr>
        <sz val="12"/>
        <color theme="1"/>
        <rFont val="Arial"/>
        <family val="2"/>
      </rPr>
      <t>浙江省文物考古研究所、湖州市文物保護管理所，〈</t>
    </r>
    <r>
      <rPr>
        <sz val="12"/>
        <color theme="1"/>
        <rFont val="Calibri"/>
        <family val="2"/>
      </rPr>
      <t>2014-2019</t>
    </r>
    <r>
      <rPr>
        <sz val="12"/>
        <color theme="1"/>
        <rFont val="Arial"/>
        <family val="2"/>
      </rPr>
      <t>年湖州毘山遺址唐宋墓葬發掘簡報〉，《浙江省文物考古研究所學刊》，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158-170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</si>
  <si>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浙江省長興縣雲峰村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</si>
  <si>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周子美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N/A(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</si>
  <si>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t>1097-?(</t>
    </r>
    <r>
      <rPr>
        <sz val="12"/>
        <color theme="1"/>
        <rFont val="Arial"/>
        <family val="2"/>
      </rPr>
      <t>周子美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N/A</t>
    </r>
  </si>
  <si>
    <r>
      <rPr>
        <sz val="12"/>
        <color theme="1"/>
        <rFont val="Arial"/>
        <family val="2"/>
      </rPr>
      <t>浙江省文物考古研究所、長興縣博物館，〈長興縣雲峰宋周子美墓發掘簡報〉，《浙江省文物考古研究所學刊》，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171-179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</si>
  <si>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浙江省湖州市南太湖新區後灣山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</si>
  <si>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浙江省文物考古研究所、湖州市文物保護管理所，〈湖州市南太湖新區後灣山古墓葬發掘簡報〉，《浙江省文物考古研究所學刊》，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150-157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</si>
  <si>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浙江省湖州市南太湖新區後灣山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</si>
  <si>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江蘇省揚州市邗江區城北鄉三星村胡橋組</t>
    </r>
    <r>
      <rPr>
        <sz val="12"/>
        <color theme="1"/>
        <rFont val="Calibri"/>
        <family val="2"/>
      </rPr>
      <t>M399</t>
    </r>
  </si>
  <si>
    <r>
      <rPr>
        <sz val="12"/>
        <color theme="1"/>
        <rFont val="Arial"/>
        <family val="2"/>
      </rPr>
      <t>揚州市文物考古研究所，〈江蘇揚州市三星村宋墓發掘簡報〉，《北方文物》，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12-19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</si>
  <si>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陝西省商州市文衛路地區工商局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</si>
  <si>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商洛地區考古隊、商州市文管處，〈商州市城區宋代墓葬發掘簡報〉，《考古與文物》，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</si>
  <si>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陝西省商州市文衛路地區工商局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</si>
  <si>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陝西省商州市文衛路地區工商局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</si>
  <si>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湖北省襄陽市樊城區王伙村吳家坡</t>
    </r>
    <r>
      <rPr>
        <sz val="12"/>
        <color theme="1"/>
        <rFont val="Calibri"/>
        <family val="2"/>
      </rPr>
      <t>M94</t>
    </r>
  </si>
  <si>
    <r>
      <rPr>
        <sz val="12"/>
        <color theme="1"/>
        <rFont val="Arial"/>
        <family val="2"/>
      </rPr>
      <t>湖北</t>
    </r>
  </si>
  <si>
    <r>
      <rPr>
        <sz val="12"/>
        <color theme="1"/>
        <rFont val="Arial"/>
        <family val="2"/>
      </rPr>
      <t>襄陽市文物考古研究所，〈湖北襄陽王伙北宋紀年墓〉，《江漢考古》，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</si>
  <si>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湖北省武漢市新洲區舊街街九明灣村朱家堤灣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</si>
  <si>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武漢市文物考古研究所、武漢市新洲區博物館，〈湖北武漢市新洲朱家堤宋墓發掘簡報〉，《北方文物》，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</si>
  <si>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河南省鄭州市鞏義市涉村鎮衛生院南側舊房</t>
    </r>
  </si>
  <si>
    <r>
      <rPr>
        <sz val="12"/>
        <color theme="1"/>
        <rFont val="Arial"/>
        <family val="2"/>
      </rPr>
      <t>鄭州市文物考古研究所、鞏義市文物管理局，〈鄭州鞏義涉村宋代壁畫墓發掘簡報〉，《中原文物》，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</si>
  <si>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河北省廊坊市文安縣孟家務村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</si>
  <si>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河北省文物考古研究院、廊坊市文物管理處、文安縣文物保護管理所，〈河北文安孟家務遺址發掘簡報〉，《文物春秋》，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</si>
  <si>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湖北省武漢市新洲區辛沖街巴鋪村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</si>
  <si>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王姓，名不詳</t>
    </r>
  </si>
  <si>
    <r>
      <rPr>
        <sz val="12"/>
        <color theme="1"/>
        <rFont val="Arial"/>
        <family val="2"/>
      </rPr>
      <t>武漢市文物考古研究所、新洲博物館，〈武漢新洲巴舖宋墓發掘簡報〉，《江漢考古》，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</si>
  <si>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湖北省武漢市新洲區辛沖街巴鋪村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</si>
  <si>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湖北省武漢市新洲區辛沖街巴鋪村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</si>
  <si>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</si>
  <si>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河南省文物考古研究所、焦作市文物考古研究所，〈河南焦作修武新庄溝村東墓地發掘簡報〉，《華夏考古》，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</si>
  <si>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</si>
  <si>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劉賀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</si>
  <si>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</si>
  <si>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</si>
  <si>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劉姓，名不詳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</si>
  <si>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</si>
  <si>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河南省焦作市修武縣七賢鎮新莊溝村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</si>
  <si>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劉昌祚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</si>
  <si>
    <r>
      <t>?-?(68</t>
    </r>
    <r>
      <rPr>
        <sz val="12"/>
        <color theme="1"/>
        <rFont val="Arial"/>
        <family val="2"/>
      </rPr>
      <t>，據《宋史》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</si>
  <si>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</si>
  <si>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郉台市文物保護和研究中心、巨鹿縣文物保管所，〈郉台巨鹿縣薄庄小學宋代墓地發掘簡報〉，《文物春秋》，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</si>
  <si>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</si>
  <si>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</si>
  <si>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</si>
  <si>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</si>
  <si>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</si>
  <si>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山東省煙台市棲霞市慕家店村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</si>
  <si>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栖霞縣文化館，〈山東栖霞慕家店宋墓〉，收入《文物資料叢刊》，第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175-176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</si>
  <si>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M755</t>
    </r>
  </si>
  <si>
    <r>
      <rPr>
        <sz val="12"/>
        <color theme="1"/>
        <rFont val="Arial"/>
        <family val="2"/>
      </rPr>
      <t>西安市文物保護考古研究院、西安市長安博物館、陝西文物保護專修學院，〈陝西西安清涼山墓地唐宋墓葬發掘簡報〉，《文博》，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</si>
  <si>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M604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</si>
  <si>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M289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</si>
  <si>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M441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</si>
  <si>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M442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</si>
  <si>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M493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</si>
  <si>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M499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</si>
  <si>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M378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</si>
  <si>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M746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</si>
  <si>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M624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</si>
  <si>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M707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</si>
  <si>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M291</t>
    </r>
  </si>
  <si>
    <r>
      <rPr>
        <sz val="12"/>
        <color theme="1"/>
        <rFont val="Arial"/>
        <family val="2"/>
      </rPr>
      <t>陝西省西安市清涼山墓地</t>
    </r>
    <r>
      <rPr>
        <sz val="12"/>
        <color theme="1"/>
        <rFont val="Calibri"/>
        <family val="2"/>
      </rPr>
      <t>M765</t>
    </r>
  </si>
  <si>
    <r>
      <rPr>
        <sz val="12"/>
        <color theme="1"/>
        <rFont val="Arial"/>
        <family val="2"/>
      </rPr>
      <t>山東省安丘市雷家清河村</t>
    </r>
  </si>
  <si>
    <r>
      <rPr>
        <sz val="12"/>
        <color theme="1"/>
        <rFont val="Arial"/>
        <family val="2"/>
      </rPr>
      <t>胡璉、史氏</t>
    </r>
  </si>
  <si>
    <r>
      <rPr>
        <sz val="12"/>
        <color theme="1"/>
        <rFont val="Arial"/>
        <family val="2"/>
      </rPr>
      <t>楊煦、鄭岩，〈山東安丘北宋胡璉夫婦石棺研究〉，《文物》，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</si>
  <si>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</si>
  <si>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</si>
  <si>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河北省邢台市巨鹿縣堤村鄉薄莊小學宿舍樓建設項目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</si>
  <si>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河北省廣東縣廣宗鎮大王村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</si>
  <si>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河北省文物考古研究院、邢台市文物管理處、廣宗縣文物保管所，〈河北廣宗縣大王村宋代墓葬發掘簡報〉，《北方文物》，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</si>
  <si>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河北省廣東縣廣宗鎮大王村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</si>
  <si>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河北省廣東縣廣宗鎮大王村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</si>
  <si>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河北省廣東縣廣宗鎮大王村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</si>
  <si>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河北省廣東縣廣宗鎮大王村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</si>
  <si>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浙江省新昌縣岙橋里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</si>
  <si>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馮向源、張羽、趙菊芹，〈新昌縣明代石拱橋及兩座宋墓的發掘〉，《東方博物》，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</si>
  <si>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浙江省新昌縣岙橋里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</si>
  <si>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浙江省紹興市新昌縣山頭里</t>
    </r>
    <r>
      <rPr>
        <sz val="12"/>
        <color theme="1"/>
        <rFont val="Calibri"/>
        <family val="2"/>
      </rPr>
      <t>M29</t>
    </r>
  </si>
  <si>
    <r>
      <rPr>
        <sz val="12"/>
        <color theme="1"/>
        <rFont val="Arial"/>
        <family val="2"/>
      </rPr>
      <t>新昌縣博物館，〈新昌山頭里古墓群發掘簡報〉，《東方博物》，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</si>
  <si>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浙江省紹興市新昌縣山頭里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</si>
  <si>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安徽省合肥市長豐縣埠里墓地</t>
    </r>
    <r>
      <rPr>
        <sz val="12"/>
        <color theme="1"/>
        <rFont val="Calibri"/>
        <family val="2"/>
      </rPr>
      <t>M13</t>
    </r>
  </si>
  <si>
    <r>
      <t>Unknown</t>
    </r>
    <r>
      <rPr>
        <sz val="12"/>
        <color theme="1"/>
        <rFont val="Arial"/>
        <family val="2"/>
      </rPr>
      <t>、霍氏</t>
    </r>
  </si>
  <si>
    <r>
      <rPr>
        <sz val="12"/>
        <color theme="1"/>
        <rFont val="Arial"/>
        <family val="2"/>
      </rPr>
      <t>卒於元豐年間</t>
    </r>
    <r>
      <rPr>
        <sz val="12"/>
        <color theme="1"/>
        <rFont val="Calibri"/>
        <family val="2"/>
      </rPr>
      <t>(33)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</si>
  <si>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Arial"/>
        <family val="2"/>
      </rPr>
      <t>安徽省文物考古研究所、合肥市文物保護中心、長豐縣文物管理所，〈安徽長豐埠里墓地北宋墓</t>
    </r>
    <r>
      <rPr>
        <sz val="12"/>
        <color theme="1"/>
        <rFont val="Calibri"/>
        <family val="2"/>
      </rPr>
      <t>M13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M14</t>
    </r>
    <r>
      <rPr>
        <sz val="12"/>
        <color theme="1"/>
        <rFont val="Arial"/>
        <family val="2"/>
      </rPr>
      <t>發掘簡報〉，《東南文化》，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</si>
  <si>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安徽省合肥市長豐縣埠里墓地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</si>
  <si>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廣東省廣州市番禺區小谷圍島小陵山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</si>
  <si>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廣東</t>
    </r>
  </si>
  <si>
    <r>
      <rPr>
        <sz val="12"/>
        <color theme="1"/>
        <rFont val="Arial"/>
        <family val="2"/>
      </rPr>
      <t>廣州市文物考古研究所，〈番禺小谷圍島小陵山宋代家族墓〉，收入《羊城考古發現與研究》，北京：文物出版社，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278-293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</si>
  <si>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廣東省廣州市番禺區小谷圍島小陵山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</si>
  <si>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廣東省廣州市番禺區小谷圍島小陵山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</si>
  <si>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廣東省廣州市番禺區小谷圍島小陵山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</si>
  <si>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安徽省合肥市長豐縣埠里墓地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</si>
  <si>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安徽省文物考古研究所、合肥市文物保護中心、長豐縣文物管理所，〈安徽長豐埠里墓地北宋墓</t>
    </r>
    <r>
      <rPr>
        <sz val="12"/>
        <color theme="1"/>
        <rFont val="Calibri"/>
        <family val="2"/>
      </rPr>
      <t>M13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M14</t>
    </r>
    <r>
      <rPr>
        <sz val="12"/>
        <color theme="1"/>
        <rFont val="Arial"/>
        <family val="2"/>
      </rPr>
      <t>發掘簡報〉，《東南文化》，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77-87</t>
    </r>
    <r>
      <rPr>
        <sz val="12"/>
        <color theme="1"/>
        <rFont val="Arial"/>
        <family val="2"/>
      </rPr>
      <t>。
安徽省文物考古研究所、合肥市文物保護中心、長豐縣文物管理所，〈安徽長豐埠里墓群宋墓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M12</t>
    </r>
    <r>
      <rPr>
        <sz val="12"/>
        <color theme="1"/>
        <rFont val="Arial"/>
        <family val="2"/>
      </rPr>
      <t>發掘簡報〉，《文物》，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</si>
  <si>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河南省洛陽市偃師市新寨村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</si>
  <si>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洛陽市文物考古研究院、洛陽市偃師區文物局，〈洛陽偃師新寨宋代磚雕墓發掘簡報〉，《洛陽考古》，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</si>
  <si>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1</t>
    </r>
  </si>
  <si>
    <r>
      <rPr>
        <sz val="12"/>
        <color theme="1"/>
        <rFont val="Arial"/>
        <family val="2"/>
      </rPr>
      <t>棗莊市博物館、棗莊市文物局、嶧城區文化和旅遊局，〈棗莊嶧城承縣故城宋墓發掘報告〉，《海岱考古》，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245-276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</si>
  <si>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2</t>
    </r>
  </si>
  <si>
    <r>
      <rPr>
        <sz val="12"/>
        <color theme="1"/>
        <rFont val="Arial"/>
        <family val="2"/>
      </rPr>
      <t>山東省棗莊市嶧城區承縣故城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</si>
  <si>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5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</si>
  <si>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6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</si>
  <si>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7</t>
    </r>
  </si>
  <si>
    <r>
      <rPr>
        <sz val="12"/>
        <color theme="1"/>
        <rFont val="Arial"/>
        <family val="2"/>
      </rPr>
      <t>山東省棗莊市嶧城區承縣故城Ｍ</t>
    </r>
    <r>
      <rPr>
        <sz val="12"/>
        <color theme="1"/>
        <rFont val="Calibri"/>
        <family val="2"/>
      </rPr>
      <t>8</t>
    </r>
  </si>
  <si>
    <r>
      <rPr>
        <sz val="12"/>
        <color theme="1"/>
        <rFont val="Arial"/>
        <family val="2"/>
      </rPr>
      <t>山東省棗莊市嶧城區承縣故城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</si>
  <si>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山東省棗莊市嶧城區承縣故城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</si>
  <si>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山東省棗莊市嶧城區承縣故城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</si>
  <si>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山東省濱州市惠民縣石廟鎮庵里吳村</t>
    </r>
  </si>
  <si>
    <r>
      <rPr>
        <sz val="12"/>
        <color theme="1"/>
        <rFont val="Arial"/>
        <family val="2"/>
      </rPr>
      <t>吳鼎臣</t>
    </r>
  </si>
  <si>
    <r>
      <rPr>
        <sz val="12"/>
        <color theme="1"/>
        <rFont val="Arial"/>
        <family val="2"/>
      </rPr>
      <t>張卡、吳名崗、侯天霖，〈北宋天章閣待制吳鼎臣墓誌考釋〉，《海岱考古》，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394-408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</si>
  <si>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吳堯</t>
    </r>
  </si>
  <si>
    <r>
      <rPr>
        <sz val="12"/>
        <color theme="1"/>
        <rFont val="Arial"/>
        <family val="2"/>
      </rPr>
      <t>吳良臣、賈氏、周氏</t>
    </r>
  </si>
  <si>
    <r>
      <t>996-1076(81</t>
    </r>
    <r>
      <rPr>
        <sz val="12"/>
        <color theme="1"/>
        <rFont val="Arial"/>
        <family val="2"/>
      </rPr>
      <t>，吳良臣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賈氏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1031-1096(66</t>
    </r>
    <r>
      <rPr>
        <sz val="12"/>
        <color theme="1"/>
        <rFont val="Arial"/>
        <family val="2"/>
      </rPr>
      <t>，周氏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</si>
  <si>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山東省淄博市淄川區</t>
    </r>
  </si>
  <si>
    <r>
      <rPr>
        <sz val="12"/>
        <color theme="1"/>
        <rFont val="Arial"/>
        <family val="2"/>
      </rPr>
      <t>羅仲宣</t>
    </r>
  </si>
  <si>
    <r>
      <rPr>
        <sz val="12"/>
        <color theme="1"/>
        <rFont val="Arial"/>
        <family val="2"/>
      </rPr>
      <t>李寶軍、李瑞興，〈北宋羅仲宣墓誌考釋〉，《海岱考古》，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473-479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</si>
  <si>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湖北省荊州高新區土地台子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</si>
  <si>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荊州博物館，〈湖北荊州土地台子、松林崗墓地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年發掘簡報〉，《文博》，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</si>
  <si>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浙江省湖州市東山村陸家塢</t>
    </r>
  </si>
  <si>
    <r>
      <rPr>
        <sz val="12"/>
        <color theme="1"/>
        <rFont val="Arial"/>
        <family val="2"/>
      </rPr>
      <t>徐鐸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、黃靜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</si>
  <si>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1051-1104(54)(</t>
    </r>
    <r>
      <rPr>
        <sz val="12"/>
        <color theme="1"/>
        <rFont val="Arial"/>
        <family val="2"/>
      </rPr>
      <t>徐鐸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1055-1123(69)(</t>
    </r>
    <r>
      <rPr>
        <sz val="12"/>
        <color theme="1"/>
        <rFont val="Arial"/>
        <family val="2"/>
      </rPr>
      <t>黃氏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</si>
  <si>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陳云、姚櫻，〈湖州北宋徐鐸夫婦墓清理報告〉，《東方博物》，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</si>
  <si>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湖北省荊州高新區土地台子</t>
    </r>
    <r>
      <rPr>
        <sz val="12"/>
        <color theme="1"/>
        <rFont val="Calibri"/>
        <family val="2"/>
      </rPr>
      <t>M13</t>
    </r>
    <r>
      <rPr>
        <sz val="12"/>
        <color theme="1"/>
        <rFont val="Arial"/>
        <family val="2"/>
      </rPr>
      <t>、Ｍ</t>
    </r>
    <r>
      <rPr>
        <sz val="12"/>
        <color theme="1"/>
        <rFont val="Calibri"/>
        <family val="2"/>
      </rPr>
      <t>75</t>
    </r>
    <r>
      <rPr>
        <sz val="12"/>
        <color theme="1"/>
        <rFont val="Arial"/>
        <family val="2"/>
      </rPr>
      <t>及松林崗</t>
    </r>
    <r>
      <rPr>
        <sz val="12"/>
        <color theme="1"/>
        <rFont val="Calibri"/>
        <family val="2"/>
      </rPr>
      <t>M11</t>
    </r>
    <r>
      <rPr>
        <sz val="12"/>
        <color theme="1"/>
        <rFont val="Arial"/>
        <family val="2"/>
      </rPr>
      <t>、Ｍ</t>
    </r>
    <r>
      <rPr>
        <sz val="12"/>
        <color theme="1"/>
        <rFont val="Calibri"/>
        <family val="2"/>
      </rPr>
      <t>21</t>
    </r>
    <r>
      <rPr>
        <sz val="12"/>
        <color theme="1"/>
        <rFont val="Arial"/>
        <family val="2"/>
      </rPr>
      <t>、Ｍ</t>
    </r>
    <r>
      <rPr>
        <sz val="12"/>
        <color theme="1"/>
        <rFont val="Calibri"/>
        <family val="2"/>
      </rPr>
      <t>23</t>
    </r>
  </si>
  <si>
    <r>
      <rPr>
        <sz val="12"/>
        <color theme="1"/>
        <rFont val="Arial"/>
        <family val="2"/>
      </rPr>
      <t>江蘇省常州市鐘樓區新崗遺址新農村地點</t>
    </r>
    <r>
      <rPr>
        <sz val="12"/>
        <color theme="1"/>
        <rFont val="Calibri"/>
        <family val="2"/>
      </rPr>
      <t>M263</t>
    </r>
  </si>
  <si>
    <r>
      <rPr>
        <sz val="12"/>
        <color theme="1"/>
        <rFont val="Arial"/>
        <family val="2"/>
      </rPr>
      <t>常州市考古研究所，〈常州新崗遺址新農村地點宋代墓葬發掘簡報〉，《東方博物》，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64-69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</si>
  <si>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江蘇省常州市鐘樓區新崗遺址新農村地點</t>
    </r>
    <r>
      <rPr>
        <sz val="12"/>
        <color theme="1"/>
        <rFont val="Calibri"/>
        <family val="2"/>
      </rPr>
      <t>M264</t>
    </r>
  </si>
  <si>
    <r>
      <rPr>
        <sz val="12"/>
        <color theme="1"/>
        <rFont val="Arial"/>
        <family val="2"/>
      </rPr>
      <t>江蘇省常州市鐘樓區新崗遺址新農村地點Ｍ</t>
    </r>
    <r>
      <rPr>
        <sz val="12"/>
        <color theme="1"/>
        <rFont val="Calibri"/>
        <family val="2"/>
      </rPr>
      <t>265</t>
    </r>
  </si>
  <si>
    <r>
      <rPr>
        <sz val="12"/>
        <color theme="1"/>
        <rFont val="Arial"/>
        <family val="2"/>
      </rPr>
      <t>江蘇省常州市鐘樓區新崗遺址新農村地點</t>
    </r>
    <r>
      <rPr>
        <sz val="12"/>
        <color theme="1"/>
        <rFont val="Calibri"/>
        <family val="2"/>
      </rPr>
      <t>M266</t>
    </r>
  </si>
  <si>
    <r>
      <rPr>
        <sz val="12"/>
        <color theme="1"/>
        <rFont val="Arial"/>
        <family val="2"/>
      </rPr>
      <t>江蘇省常州市鐘樓區新崗遺址新農村地點</t>
    </r>
    <r>
      <rPr>
        <sz val="12"/>
        <color theme="1"/>
        <rFont val="Calibri"/>
        <family val="2"/>
      </rPr>
      <t>M267</t>
    </r>
  </si>
  <si>
    <r>
      <rPr>
        <sz val="12"/>
        <color theme="1"/>
        <rFont val="Arial"/>
        <family val="2"/>
      </rPr>
      <t>江蘇省揚州市邗江區甘泉街道黃莊</t>
    </r>
  </si>
  <si>
    <r>
      <rPr>
        <sz val="12"/>
        <color theme="1"/>
        <rFont val="Arial"/>
        <family val="2"/>
      </rPr>
      <t>揚州市文物考古研究所，〈江蘇揚州黃莊東漢窯址、北宋墓葬發掘簡報〉，《文物春秋》，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</si>
  <si>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PMingLiU"/>
        <family val="1"/>
        <charset val="136"/>
      </rPr>
      <t>四川省成都市溫江區紅橋村</t>
    </r>
    <r>
      <rPr>
        <sz val="12"/>
        <color theme="1"/>
        <rFont val="Calibri"/>
        <family val="2"/>
      </rPr>
      <t>M20</t>
    </r>
    <phoneticPr fontId="1" type="noConversion"/>
  </si>
  <si>
    <r>
      <rPr>
        <sz val="12"/>
        <color theme="1"/>
        <rFont val="Arial"/>
        <family val="2"/>
      </rPr>
      <t>成都文物考古研究院、成都市溫江區文物保護管理所，〈成都市溫江區紅橋村唐宋墓葬發掘簡報〉，《四川文物》，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</si>
  <si>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江蘇連雲港市海州區雙龍村張莊墓地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Ｍ</t>
    </r>
    <r>
      <rPr>
        <sz val="12"/>
        <color theme="1"/>
        <rFont val="Calibri"/>
        <family val="2"/>
      </rPr>
      <t>9</t>
    </r>
  </si>
  <si>
    <r>
      <rPr>
        <sz val="12"/>
        <color theme="1"/>
        <rFont val="Arial"/>
        <family val="2"/>
      </rPr>
      <t>連雲港市文物保護和考古研究所、連雲港市博物館，〈江蘇連雲港張莊墓地五代至北宋時期墓葬發掘簡報〉，《華夏考古》，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</si>
  <si>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江蘇連雲港市海州區雙龍村張莊墓地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Ｍ</t>
    </r>
    <r>
      <rPr>
        <sz val="12"/>
        <color theme="1"/>
        <rFont val="Calibri"/>
        <family val="2"/>
      </rPr>
      <t>14</t>
    </r>
  </si>
  <si>
    <r>
      <rPr>
        <sz val="12"/>
        <color theme="1"/>
        <rFont val="Arial"/>
        <family val="2"/>
      </rPr>
      <t>江蘇連雲港市海州區雙龍村張莊墓地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Ｍ</t>
    </r>
    <r>
      <rPr>
        <sz val="12"/>
        <color theme="1"/>
        <rFont val="Calibri"/>
        <family val="2"/>
      </rPr>
      <t>21</t>
    </r>
  </si>
  <si>
    <r>
      <rPr>
        <sz val="12"/>
        <color theme="1"/>
        <rFont val="Arial"/>
        <family val="2"/>
      </rPr>
      <t>河南省洛陽市宜陽縣西趙村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</si>
  <si>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張昌、</t>
    </r>
    <r>
      <rPr>
        <sz val="12"/>
        <color theme="1"/>
        <rFont val="Calibri"/>
        <family val="2"/>
      </rPr>
      <t>N/A</t>
    </r>
  </si>
  <si>
    <r>
      <t>1049-1118(70)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N/A</t>
    </r>
  </si>
  <si>
    <r>
      <rPr>
        <sz val="12"/>
        <color theme="1"/>
        <rFont val="Arial"/>
        <family val="2"/>
      </rPr>
      <t>洛陽市文物考古研究院，〈河南宜陽西趙宋代壁畫墓發掘簡報〉，《文物》，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</si>
  <si>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江蘇省揚州市邗江區果園村</t>
    </r>
    <r>
      <rPr>
        <sz val="12"/>
        <color theme="1"/>
        <rFont val="Calibri"/>
        <family val="2"/>
      </rPr>
      <t>M28</t>
    </r>
  </si>
  <si>
    <r>
      <rPr>
        <sz val="12"/>
        <color theme="1"/>
        <rFont val="Arial"/>
        <family val="2"/>
      </rPr>
      <t>呂姓，名不詳</t>
    </r>
    <phoneticPr fontId="2" type="noConversion"/>
  </si>
  <si>
    <r>
      <rPr>
        <sz val="12"/>
        <color theme="1"/>
        <rFont val="Arial"/>
        <family val="2"/>
      </rPr>
      <t>揚州市文物考古研究所，〈江蘇揚州邗江區果園村北宋墓</t>
    </r>
    <r>
      <rPr>
        <sz val="12"/>
        <color theme="1"/>
        <rFont val="Calibri"/>
        <family val="2"/>
      </rPr>
      <t>M28</t>
    </r>
    <r>
      <rPr>
        <sz val="12"/>
        <color theme="1"/>
        <rFont val="Arial"/>
        <family val="2"/>
      </rPr>
      <t>的發掘與相關認識〉，《東南文化》，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87-95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</si>
  <si>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安徽省合肥市長豐縣埠里墓地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</si>
  <si>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貴州省遵義縣赤水市南郊文華鄉望城村水王塘</t>
    </r>
  </si>
  <si>
    <r>
      <rPr>
        <sz val="12"/>
        <color theme="1"/>
        <rFont val="Arial"/>
        <family val="2"/>
      </rPr>
      <t>貴州</t>
    </r>
  </si>
  <si>
    <r>
      <rPr>
        <sz val="12"/>
        <color theme="1"/>
        <rFont val="Arial"/>
        <family val="2"/>
      </rPr>
      <t>周必素，〈赤水市水王塘宋墓清理簡報〉，收入《貴州田野考古四十年</t>
    </r>
    <r>
      <rPr>
        <sz val="12"/>
        <color theme="1"/>
        <rFont val="Calibri"/>
        <family val="2"/>
      </rPr>
      <t>1953-1993</t>
    </r>
    <r>
      <rPr>
        <sz val="12"/>
        <color theme="1"/>
        <rFont val="Arial"/>
        <family val="2"/>
      </rPr>
      <t>》，貴陽：貴州民族出版社，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373-376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</si>
  <si>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貴州省遵義縣龍坪區永安縣皇墳嘴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</si>
  <si>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楊粲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、楊粲妻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姓名</t>
    </r>
    <r>
      <rPr>
        <sz val="12"/>
        <color theme="1"/>
        <rFont val="Calibri"/>
        <family val="2"/>
      </rPr>
      <t>Unknown)</t>
    </r>
  </si>
  <si>
    <r>
      <rPr>
        <sz val="12"/>
        <color theme="1"/>
        <rFont val="Arial"/>
        <family val="2"/>
      </rPr>
      <t>〈貴州遵義發現宋墓〉，《文物參考資料》，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122</t>
    </r>
    <r>
      <rPr>
        <sz val="12"/>
        <color theme="1"/>
        <rFont val="Arial"/>
        <family val="2"/>
      </rPr>
      <t>。
貴州省博物館籌備處，〈貴州遵義專區的兩座宋墓簡介〉，《文物》，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85-86</t>
    </r>
    <r>
      <rPr>
        <sz val="12"/>
        <color theme="1"/>
        <rFont val="Arial"/>
        <family val="2"/>
      </rPr>
      <t>。
宋世坤，〈播州楊氏墓葬〉，《考古與文物》，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22-29</t>
    </r>
    <r>
      <rPr>
        <sz val="12"/>
        <color theme="1"/>
        <rFont val="Arial"/>
        <family val="2"/>
      </rPr>
      <t>。
〈《遵義楊粲墓發掘報告》摘要〉，收入《貴州田野考古四十年</t>
    </r>
    <r>
      <rPr>
        <sz val="12"/>
        <color theme="1"/>
        <rFont val="Calibri"/>
        <family val="2"/>
      </rPr>
      <t>1953-1993</t>
    </r>
    <r>
      <rPr>
        <sz val="12"/>
        <color theme="1"/>
        <rFont val="Arial"/>
        <family val="2"/>
      </rPr>
      <t>》，貴陽：貴州民族出版社，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356-361</t>
    </r>
    <r>
      <rPr>
        <sz val="12"/>
        <color theme="1"/>
        <rFont val="Arial"/>
        <family val="2"/>
      </rPr>
      <t>。
周必素、韋松恒、彭萬，〈貴州遵義市播州楊氏土司墓葬腰坑初步研究〉，《江漢考古》，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110-120</t>
    </r>
    <r>
      <rPr>
        <sz val="12"/>
        <color theme="1"/>
        <rFont val="Arial"/>
        <family val="2"/>
      </rPr>
      <t>。
張勛燎、白彬，〈四川平武明王璽家族墓出土部分道教文物的考察〉，收入《中國道教考古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1297-1333</t>
    </r>
    <r>
      <rPr>
        <sz val="12"/>
        <color theme="1"/>
        <rFont val="Arial"/>
        <family val="2"/>
      </rPr>
      <t>。
劉錦，〈楊粲墓的石刻藝術〉，《貴州文史叢刊》，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107-109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</si>
  <si>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貴州省遵義縣高坪鎮地瓜堡珍珠山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</si>
  <si>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楊文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、田清慧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、楊文某子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</si>
  <si>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?-1265(</t>
    </r>
    <r>
      <rPr>
        <sz val="12"/>
        <color theme="1"/>
        <rFont val="Arial"/>
        <family val="2"/>
      </rPr>
      <t>楊文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1231-1290(60)(</t>
    </r>
    <r>
      <rPr>
        <sz val="12"/>
        <color theme="1"/>
        <rFont val="Arial"/>
        <family val="2"/>
      </rPr>
      <t>田清慧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</si>
  <si>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宋世坤，〈播州楊氏墓葬〉，《考古與文物》，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22-29</t>
    </r>
    <r>
      <rPr>
        <sz val="12"/>
        <color theme="1"/>
        <rFont val="Arial"/>
        <family val="2"/>
      </rPr>
      <t>。
貴州省博物館，〈遵義高坪「播州土司」楊文等四座墓葬發掘記〉，《文物》，</t>
    </r>
    <r>
      <rPr>
        <sz val="12"/>
        <color theme="1"/>
        <rFont val="Calibri"/>
        <family val="2"/>
      </rPr>
      <t>1974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62-70</t>
    </r>
    <r>
      <rPr>
        <sz val="12"/>
        <color theme="1"/>
        <rFont val="Arial"/>
        <family val="2"/>
      </rPr>
      <t>。
周必素、韋松恒、彭萬，〈貴州遵義市播州楊氏土司墓葬腰坑初步研究〉，《江漢考古》，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110-120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</si>
  <si>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貴州省遵義市正安縣新州鎮茨梨村官田壩</t>
    </r>
    <r>
      <rPr>
        <sz val="12"/>
        <color theme="1"/>
        <rFont val="Calibri"/>
        <family val="2"/>
      </rPr>
      <t>ZGM2</t>
    </r>
  </si>
  <si>
    <r>
      <rPr>
        <sz val="12"/>
        <color theme="1"/>
        <rFont val="Arial"/>
        <family val="2"/>
      </rPr>
      <t>正安新州宋墓清理小組、貴州省文物考古研究所，〈正安新州官田宋墓清理簡報〉，收入《貴州田野考古報告集（</t>
    </r>
    <r>
      <rPr>
        <sz val="12"/>
        <color theme="1"/>
        <rFont val="Calibri"/>
        <family val="2"/>
      </rPr>
      <t>1993-2013</t>
    </r>
    <r>
      <rPr>
        <sz val="12"/>
        <color theme="1"/>
        <rFont val="Arial"/>
        <family val="2"/>
      </rPr>
      <t>）》，北京：科學出版社，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282-285</t>
    </r>
    <r>
      <rPr>
        <sz val="12"/>
        <color theme="1"/>
        <rFont val="Arial"/>
        <family val="2"/>
      </rPr>
      <t>。
貴州省文物考古研究所、正安縣文物保護管理所，〈貴州正安官田宋墓發掘簡報〉，《江漢考古》，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49-56+63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</si>
  <si>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貴州省遵義市正安縣新州鎮茨梨村官田壩</t>
    </r>
    <r>
      <rPr>
        <sz val="12"/>
        <color theme="1"/>
        <rFont val="Calibri"/>
        <family val="2"/>
      </rPr>
      <t>ZGM1</t>
    </r>
  </si>
  <si>
    <r>
      <rPr>
        <sz val="12"/>
        <color theme="1"/>
        <rFont val="Arial"/>
        <family val="2"/>
      </rPr>
      <t>貴州省川黔公路</t>
    </r>
    <r>
      <rPr>
        <sz val="12"/>
        <color theme="1"/>
        <rFont val="Calibri"/>
        <family val="2"/>
      </rPr>
      <t>145</t>
    </r>
    <r>
      <rPr>
        <sz val="12"/>
        <color theme="1"/>
        <rFont val="Arial"/>
        <family val="2"/>
      </rPr>
      <t>公里附近馬家灣</t>
    </r>
  </si>
  <si>
    <r>
      <rPr>
        <sz val="12"/>
        <color theme="1"/>
        <rFont val="Arial"/>
        <family val="2"/>
      </rPr>
      <t>李衍垣、貴州省博物館考古研究所，〈遵義縣出土銅鼓〉，收入《貴州田野考古四十年</t>
    </r>
    <r>
      <rPr>
        <sz val="12"/>
        <color theme="1"/>
        <rFont val="Calibri"/>
        <family val="2"/>
      </rPr>
      <t>1953-1993</t>
    </r>
    <r>
      <rPr>
        <sz val="12"/>
        <color theme="1"/>
        <rFont val="Arial"/>
        <family val="2"/>
      </rPr>
      <t>》，貴陽：貴州民族出版社，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409-410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</si>
  <si>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安徽省合肥市東郊大興集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</si>
  <si>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包拯、董氏</t>
    </r>
  </si>
  <si>
    <r>
      <t>999-1062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1001-1068(68)</t>
    </r>
  </si>
  <si>
    <r>
      <rPr>
        <sz val="12"/>
        <color theme="1"/>
        <rFont val="Arial"/>
        <family val="2"/>
      </rPr>
      <t>安徽省博物館，〈合肥東郊大興集北宋包拯家族墓群發掘報告〉，收入《文物資料叢刊》，第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154-178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</si>
  <si>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安徽省銅陵縣鐘鳴鎮金龍村聯豐自然村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</si>
  <si>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安徽省文物考古研究所，〈沿江高速公路安徽銅陵段墓葬發掘報告〉，《文物研究》，</t>
    </r>
    <r>
      <rPr>
        <sz val="12"/>
        <color theme="1"/>
        <rFont val="Calibri"/>
        <family val="2"/>
      </rPr>
      <t>17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208-226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</si>
  <si>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安徽省宣城市廣德縣南塘村</t>
    </r>
    <r>
      <rPr>
        <sz val="12"/>
        <color theme="1"/>
        <rFont val="Calibri"/>
        <family val="2"/>
      </rPr>
      <t>M2010</t>
    </r>
  </si>
  <si>
    <r>
      <rPr>
        <sz val="12"/>
        <color theme="1"/>
        <rFont val="Arial"/>
        <family val="2"/>
      </rPr>
      <t>安徽省文物考古研究所，〈安徽廣德現南塘村宋─清代墓葬發掘簡報〉，《文物研究》，</t>
    </r>
    <r>
      <rPr>
        <sz val="12"/>
        <color theme="1"/>
        <rFont val="Calibri"/>
        <family val="2"/>
      </rPr>
      <t>19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149-154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</si>
  <si>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安徽省宣城市廣德縣南塘村</t>
    </r>
    <r>
      <rPr>
        <sz val="12"/>
        <color theme="1"/>
        <rFont val="Calibri"/>
        <family val="2"/>
      </rPr>
      <t>M2011</t>
    </r>
  </si>
  <si>
    <r>
      <rPr>
        <sz val="12"/>
        <color theme="1"/>
        <rFont val="Arial"/>
        <family val="2"/>
      </rPr>
      <t>安徽省潛山縣逆水鄉連花村合明組村</t>
    </r>
  </si>
  <si>
    <r>
      <rPr>
        <sz val="12"/>
        <color theme="1"/>
        <rFont val="Arial"/>
        <family val="2"/>
      </rPr>
      <t>潛山縣文物管理所，〈潛山縣逆水宋墓清理簡報〉，《文物研究》，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128-129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</si>
  <si>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安徽省潛山縣彭嶺工業區管委會</t>
    </r>
  </si>
  <si>
    <r>
      <rPr>
        <sz val="12"/>
        <color theme="1"/>
        <rFont val="Arial"/>
        <family val="2"/>
      </rPr>
      <t>潛山縣文物管理所，〈潛山縣彭嶺宋墓清理簡報〉，《文物研究》，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112-113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</si>
  <si>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四川省綿陽市塔水鎮</t>
    </r>
  </si>
  <si>
    <r>
      <rPr>
        <sz val="12"/>
        <color theme="1"/>
        <rFont val="Arial"/>
        <family val="2"/>
      </rPr>
      <t>謝明剛、左都云，〈安縣塔水鎮發現宋代紀年墓〉，《四川文物》，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</si>
  <si>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福建省三明市岩前鎮岩前村</t>
    </r>
  </si>
  <si>
    <r>
      <rPr>
        <sz val="12"/>
        <color theme="1"/>
        <rFont val="Arial"/>
        <family val="2"/>
      </rPr>
      <t>福建</t>
    </r>
  </si>
  <si>
    <r>
      <rPr>
        <sz val="12"/>
        <color theme="1"/>
        <rFont val="Arial"/>
        <family val="2"/>
      </rPr>
      <t>福建省博物館、三明市文管會，〈福建三明市巖前村宋代壁畫墓〉，《考古》，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909-914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</si>
  <si>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福建省泉州市桃花山</t>
    </r>
  </si>
  <si>
    <r>
      <rPr>
        <sz val="12"/>
        <color theme="1"/>
        <rFont val="Arial"/>
        <family val="2"/>
      </rPr>
      <t>王洪濤，〈泉州、南安發現宋代火葬墓〉，《文物》，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77-78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</si>
  <si>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福建省泉州南安縣西峰寓舍埔</t>
    </r>
  </si>
  <si>
    <r>
      <rPr>
        <sz val="12"/>
        <color theme="1"/>
        <rFont val="Arial"/>
        <family val="2"/>
      </rPr>
      <t>蔡氏</t>
    </r>
  </si>
  <si>
    <r>
      <rPr>
        <sz val="12"/>
        <color theme="1"/>
        <rFont val="Arial"/>
        <family val="2"/>
      </rPr>
      <t>福建省廈門市郊禾山區呂厝鄉</t>
    </r>
  </si>
  <si>
    <r>
      <rPr>
        <sz val="12"/>
        <color theme="1"/>
        <rFont val="Arial"/>
        <family val="2"/>
      </rPr>
      <t>葉文程，〈廈門島首次發現宋代火葬遺物〉，《文物》，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</si>
  <si>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福建省南平市南山鎮</t>
    </r>
  </si>
  <si>
    <r>
      <rPr>
        <sz val="12"/>
        <color theme="1"/>
        <rFont val="Arial"/>
        <family val="2"/>
      </rPr>
      <t>吳洤、魏氏</t>
    </r>
  </si>
  <si>
    <r>
      <t>1097-1152(</t>
    </r>
    <r>
      <rPr>
        <sz val="12"/>
        <color theme="1"/>
        <rFont val="Arial"/>
        <family val="2"/>
      </rPr>
      <t>吳洤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1094-1171(78)(</t>
    </r>
    <r>
      <rPr>
        <sz val="12"/>
        <color theme="1"/>
        <rFont val="Arial"/>
        <family val="2"/>
      </rPr>
      <t>魏氏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</si>
  <si>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張文崟，〈福建南平市南山鎮發現一座宋墓〉，《考古》，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91-96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</si>
  <si>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福建省福州市新店貓頭山</t>
    </r>
  </si>
  <si>
    <r>
      <rPr>
        <sz val="12"/>
        <color theme="1"/>
        <rFont val="Arial"/>
        <family val="2"/>
      </rPr>
      <t>朱著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、洪氏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</si>
  <si>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?-?(</t>
    </r>
    <r>
      <rPr>
        <sz val="12"/>
        <color theme="1"/>
        <rFont val="Arial"/>
        <family val="2"/>
      </rPr>
      <t>朱著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1156-1226(</t>
    </r>
    <r>
      <rPr>
        <sz val="12"/>
        <color theme="1"/>
        <rFont val="Arial"/>
        <family val="2"/>
      </rPr>
      <t>洪氏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</si>
  <si>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福建省博物館，〈福建福州郊區清理南宋朱著墓〉，《考古》，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796-802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</si>
  <si>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福建省廈門市蓮花新村</t>
    </r>
  </si>
  <si>
    <r>
      <rPr>
        <sz val="12"/>
        <color theme="1"/>
        <rFont val="Arial"/>
        <family val="2"/>
      </rPr>
      <t>林公、姜氏</t>
    </r>
  </si>
  <si>
    <r>
      <t>1169-1240(</t>
    </r>
    <r>
      <rPr>
        <sz val="12"/>
        <color theme="1"/>
        <rFont val="Arial"/>
        <family val="2"/>
      </rPr>
      <t>林公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?-?(70)(</t>
    </r>
    <r>
      <rPr>
        <sz val="12"/>
        <color theme="1"/>
        <rFont val="Arial"/>
        <family val="2"/>
      </rPr>
      <t>姜氏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</si>
  <si>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鄭東、周翠蓉，〈福建廈門發現宋代紀年墓〉，《南方文物》，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</si>
  <si>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福建省福州市北郊浮倉山</t>
    </r>
  </si>
  <si>
    <r>
      <rPr>
        <sz val="12"/>
        <color theme="1"/>
        <rFont val="Arial"/>
        <family val="2"/>
      </rPr>
      <t>黃昇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、李氏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、趙與駿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中，推測</t>
    </r>
    <r>
      <rPr>
        <sz val="12"/>
        <color theme="1"/>
        <rFont val="Calibri"/>
        <family val="2"/>
      </rPr>
      <t>)</t>
    </r>
  </si>
  <si>
    <r>
      <t>1227-1243(17)(</t>
    </r>
    <r>
      <rPr>
        <sz val="12"/>
        <color theme="1"/>
        <rFont val="Arial"/>
        <family val="2"/>
      </rPr>
      <t>黃昇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?-1247(</t>
    </r>
    <r>
      <rPr>
        <sz val="12"/>
        <color theme="1"/>
        <rFont val="Arial"/>
        <family val="2"/>
      </rPr>
      <t>李氏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1223-1249(27)(</t>
    </r>
    <r>
      <rPr>
        <sz val="12"/>
        <color theme="1"/>
        <rFont val="Arial"/>
        <family val="2"/>
      </rPr>
      <t>趙與駿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</si>
  <si>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福建省博物館，〈福州市北郊南宋墓清理簡報〉，《文物》，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1-17</t>
    </r>
    <r>
      <rPr>
        <sz val="12"/>
        <color theme="1"/>
        <rFont val="Arial"/>
        <family val="2"/>
      </rPr>
      <t>。
福建省博物館，《福州南宋黃昇墓》，北京：文物出版社，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</si>
  <si>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福建省福州市茶園山中心小學</t>
    </r>
  </si>
  <si>
    <r>
      <rPr>
        <sz val="12"/>
        <color theme="1"/>
        <rFont val="Arial"/>
        <family val="2"/>
      </rPr>
      <t>許峻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、趙氏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</si>
  <si>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1223-1272 (</t>
    </r>
    <r>
      <rPr>
        <sz val="12"/>
        <color theme="1"/>
        <rFont val="Arial"/>
        <family val="2"/>
      </rPr>
      <t>許峻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1227-1249 (</t>
    </r>
    <r>
      <rPr>
        <sz val="12"/>
        <color theme="1"/>
        <rFont val="Arial"/>
        <family val="2"/>
      </rPr>
      <t>陳氏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1234-1287 (</t>
    </r>
    <r>
      <rPr>
        <sz val="12"/>
        <color theme="1"/>
        <rFont val="Arial"/>
        <family val="2"/>
      </rPr>
      <t>趙氏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</si>
  <si>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福建省博物館，〈福州茶園山南宋許峻墓〉，《文物》，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</si>
  <si>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福建省邵武市水北鎮故縣村基建工地</t>
    </r>
  </si>
  <si>
    <r>
      <rPr>
        <sz val="12"/>
        <color theme="1"/>
        <rFont val="Arial"/>
        <family val="2"/>
      </rPr>
      <t>黃渙</t>
    </r>
  </si>
  <si>
    <r>
      <rPr>
        <sz val="12"/>
        <color theme="1"/>
        <rFont val="Arial"/>
        <family val="2"/>
      </rPr>
      <t>福建博物院、邵武市博物館，〈邵武宋代黃渙墓發掘報告〉，《福建文博》，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</si>
  <si>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福建省沙縣夏茂鎮李窠村西南面的山坡上</t>
    </r>
  </si>
  <si>
    <r>
      <rPr>
        <sz val="12"/>
        <color theme="1"/>
        <rFont val="Arial"/>
        <family val="2"/>
      </rPr>
      <t>陸文升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、俞氏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</si>
  <si>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1222-1274(</t>
    </r>
    <r>
      <rPr>
        <sz val="12"/>
        <color theme="1"/>
        <rFont val="Arial"/>
        <family val="2"/>
      </rPr>
      <t>陸文升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?-1312(</t>
    </r>
    <r>
      <rPr>
        <sz val="12"/>
        <color theme="1"/>
        <rFont val="Arial"/>
        <family val="2"/>
      </rPr>
      <t>俞氏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</si>
  <si>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福建博物館、沙縣博物館，〈沙縣宋代駙馬墓考古發掘報告〉，《福建文博》，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</si>
  <si>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福建省南平市大鳳鄉西洋村</t>
    </r>
  </si>
  <si>
    <r>
      <rPr>
        <sz val="12"/>
        <color theme="1"/>
        <rFont val="Arial"/>
        <family val="2"/>
      </rPr>
      <t>南平市博物館，〈福建南平大鳳發現宋墓〉，《考古》，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1143-1145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</si>
  <si>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福建省南平市大鳳鄉店口村南部山坡</t>
    </r>
  </si>
  <si>
    <r>
      <rPr>
        <sz val="12"/>
        <color theme="1"/>
        <rFont val="Arial"/>
        <family val="2"/>
      </rPr>
      <t>吳七娘</t>
    </r>
  </si>
  <si>
    <r>
      <rPr>
        <sz val="12"/>
        <color theme="1"/>
        <rFont val="Arial"/>
        <family val="2"/>
      </rPr>
      <t>張文崟，〈福建南平店口宋墓〉，《考古》，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428-430</t>
    </r>
    <r>
      <rPr>
        <sz val="12"/>
        <color theme="1"/>
        <rFont val="Arial"/>
        <family val="2"/>
      </rPr>
      <t>。
張文崟，〈南平大鳳店口宋墓〉，《福建文博》，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1+2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</si>
  <si>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福建省尤溪縣西濱鄉擁口村</t>
    </r>
  </si>
  <si>
    <r>
      <rPr>
        <sz val="12"/>
        <color theme="1"/>
        <rFont val="Arial"/>
        <family val="2"/>
      </rPr>
      <t>尤溪縣博物館，〈福建尤溪擁口村發現宋代壁畫墓〉，《東南文化》，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</si>
  <si>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福建省武夷山市興田鎮黃土村陳家洲自然村</t>
    </r>
  </si>
  <si>
    <r>
      <rPr>
        <sz val="12"/>
        <color theme="1"/>
        <rFont val="Arial"/>
        <family val="2"/>
      </rPr>
      <t>武夷山市博物館，〈武夷山市陳家洲宋墓清理簡報〉，《福建文博》，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</si>
  <si>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福建省南平市爐下鄉瓦口村井籠山</t>
    </r>
  </si>
  <si>
    <r>
      <rPr>
        <sz val="12"/>
        <color theme="1"/>
        <rFont val="Arial"/>
        <family val="2"/>
      </rPr>
      <t>李侗</t>
    </r>
  </si>
  <si>
    <r>
      <rPr>
        <sz val="12"/>
        <color theme="1"/>
        <rFont val="Arial"/>
        <family val="2"/>
      </rPr>
      <t>林聿亮、盧保康，〈南平市發現朱熹老師李侗的墓〉，《福建文博》，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</si>
  <si>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福建省邵武市水北鄉四都新渠村塚窠山</t>
    </r>
  </si>
  <si>
    <r>
      <rPr>
        <sz val="12"/>
        <color theme="1"/>
        <rFont val="Arial"/>
        <family val="2"/>
      </rPr>
      <t>趙善恭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、伍氏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</si>
  <si>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1148-1217(</t>
    </r>
    <r>
      <rPr>
        <sz val="12"/>
        <color theme="1"/>
        <rFont val="Arial"/>
        <family val="2"/>
      </rPr>
      <t>趙善恭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?-1215(</t>
    </r>
    <r>
      <rPr>
        <sz val="12"/>
        <color theme="1"/>
        <rFont val="Arial"/>
        <family val="2"/>
      </rPr>
      <t>伍氏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</si>
  <si>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福建省博物館、邵武市博物館，〈邵武四都宋墓清理簡報〉，《福建文博》，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1+2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67-71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</si>
  <si>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福建省蒲城縣仙陽鎮三元村大竹山</t>
    </r>
  </si>
  <si>
    <r>
      <rPr>
        <sz val="12"/>
        <color theme="1"/>
        <rFont val="Arial"/>
        <family val="2"/>
      </rPr>
      <t>陳寅龍、桑子文，〈浦城宋墓清理簡報〉，《福建文博》，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</si>
  <si>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福建省崇安縣造紙廠</t>
    </r>
  </si>
  <si>
    <r>
      <rPr>
        <sz val="12"/>
        <color theme="1"/>
        <rFont val="Arial"/>
        <family val="2"/>
      </rPr>
      <t>崇安縣文化館，〈崇安出土宋墓文物〉，《福建文博》，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1+2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</si>
  <si>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福建省福州市金雞山西坡</t>
    </r>
  </si>
  <si>
    <r>
      <rPr>
        <sz val="12"/>
        <color theme="1"/>
        <rFont val="Arial"/>
        <family val="2"/>
      </rPr>
      <t>陳元吉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、張氏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</si>
  <si>
    <r>
      <t>1132-1208(77)(</t>
    </r>
    <r>
      <rPr>
        <sz val="12"/>
        <color theme="1"/>
        <rFont val="Arial"/>
        <family val="2"/>
      </rPr>
      <t>陳元吉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1133-1210(78)(</t>
    </r>
    <r>
      <rPr>
        <sz val="12"/>
        <color theme="1"/>
        <rFont val="Arial"/>
        <family val="2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</si>
  <si>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張煥新，〈福建博物院藏南宋陳元吉墓出土器物〉，《文物》，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71-84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</si>
  <si>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福建省泉州市晉江市鐵灶山</t>
    </r>
  </si>
  <si>
    <r>
      <rPr>
        <sz val="12"/>
        <color theme="1"/>
        <rFont val="Arial"/>
        <family val="2"/>
      </rPr>
      <t>泉州市博物館，〈晉江鐵灶山宋墓清理簡報〉，《福建文博》，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</si>
  <si>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福建省三明市將樂縣萬全鄉竹州村吳地自然村</t>
    </r>
  </si>
  <si>
    <r>
      <rPr>
        <sz val="12"/>
        <color theme="1"/>
        <rFont val="Arial"/>
        <family val="2"/>
      </rPr>
      <t>福建博物院、將樂縣博物館、三明市文館辦，〈將樂縣萬全鄉吳地宋墓〉，《福建文博》，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</si>
  <si>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福建省福州市倉山區蝦蟆山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</si>
  <si>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福州市文物考古工作隊，〈福州市倉山區蝦蟆山宋墓發掘簡報〉，《福建文博》，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</si>
  <si>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福建省福州市倉山區蝦蟆山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</si>
  <si>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福建省福州市晉安區新店鎮李園後山古墓群</t>
    </r>
  </si>
  <si>
    <r>
      <rPr>
        <sz val="12"/>
        <color theme="1"/>
        <rFont val="Arial"/>
        <family val="2"/>
      </rPr>
      <t>數座</t>
    </r>
  </si>
  <si>
    <r>
      <rPr>
        <sz val="12"/>
        <color theme="1"/>
        <rFont val="Arial"/>
        <family val="2"/>
      </rPr>
      <t>樓建龍，〈介紹福州北郊墓地出土的幾件器物〉，《福建文博》，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</si>
  <si>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福建省福州市北門福建農學院方厝山工地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</si>
  <si>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許氏</t>
    </r>
  </si>
  <si>
    <r>
      <t>?-1131(</t>
    </r>
    <r>
      <rPr>
        <sz val="12"/>
        <color theme="1"/>
        <rFont val="Arial"/>
        <family val="2"/>
      </rPr>
      <t>根據墓誌推測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</si>
  <si>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福建博物院，《福建考古資料彙編</t>
    </r>
    <r>
      <rPr>
        <sz val="12"/>
        <color theme="1"/>
        <rFont val="Calibri"/>
        <family val="2"/>
      </rPr>
      <t>(1953-1959)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</si>
  <si>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福建省福州市石油公司工地</t>
    </r>
  </si>
  <si>
    <r>
      <rPr>
        <sz val="12"/>
        <color theme="1"/>
        <rFont val="Arial"/>
        <family val="2"/>
      </rPr>
      <t>福建省福州市晉安區新店鎮羅漢山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</si>
  <si>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福建市文物考古工作隊，〈福州市新店鎮羅漢山遺址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年度考古發掘簡報〉，《福建文博》，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2-8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</si>
  <si>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福建省福州市晉安區新店鎮羅漢山</t>
    </r>
    <r>
      <rPr>
        <sz val="12"/>
        <color theme="1"/>
        <rFont val="Calibri"/>
        <family val="2"/>
      </rPr>
      <t>M14</t>
    </r>
    <r>
      <rPr>
        <sz val="12"/>
        <color theme="1"/>
        <rFont val="Arial"/>
        <family val="2"/>
      </rPr>
      <t>東室</t>
    </r>
  </si>
  <si>
    <r>
      <rPr>
        <sz val="12"/>
        <color theme="1"/>
        <rFont val="Arial"/>
        <family val="2"/>
      </rPr>
      <t>福建省福州市晉安區新店鎮羅漢山</t>
    </r>
    <r>
      <rPr>
        <sz val="12"/>
        <color theme="1"/>
        <rFont val="Calibri"/>
        <family val="2"/>
      </rPr>
      <t>M14</t>
    </r>
    <r>
      <rPr>
        <sz val="12"/>
        <color theme="1"/>
        <rFont val="Arial"/>
        <family val="2"/>
      </rPr>
      <t>西室</t>
    </r>
  </si>
  <si>
    <r>
      <rPr>
        <sz val="12"/>
        <color theme="1"/>
        <rFont val="Arial"/>
        <family val="2"/>
      </rPr>
      <t>江西省吉安市井岡山西坑村里塘山自然村將軍山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</si>
  <si>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江西</t>
    </r>
  </si>
  <si>
    <r>
      <rPr>
        <sz val="12"/>
        <color theme="1"/>
        <rFont val="Arial"/>
        <family val="2"/>
      </rPr>
      <t>江西省文物考古研究所、江西吉安市博物館，〈江西吉安南宋紀年墓〉，《南方文物》，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</si>
  <si>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江西省吉安市井岡山西坑村里塘山自然村將軍山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</si>
  <si>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張寧</t>
    </r>
  </si>
  <si>
    <r>
      <rPr>
        <sz val="12"/>
        <color theme="1"/>
        <rFont val="Arial"/>
        <family val="2"/>
      </rPr>
      <t>江西省永修縣羅亭公社</t>
    </r>
  </si>
  <si>
    <r>
      <rPr>
        <sz val="12"/>
        <color theme="1"/>
        <rFont val="Arial"/>
        <family val="2"/>
      </rPr>
      <t>趙時洀、曹守真</t>
    </r>
  </si>
  <si>
    <r>
      <t>1207.2.11-1265.8.8(59)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1212.10.12-1265.10.10(59)</t>
    </r>
  </si>
  <si>
    <r>
      <rPr>
        <sz val="12"/>
        <color theme="1"/>
        <rFont val="Arial"/>
        <family val="2"/>
      </rPr>
      <t>薛堯，〈江西南城、清江和永修的宋墓〉，《考古》，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571-576</t>
    </r>
    <r>
      <rPr>
        <sz val="12"/>
        <color theme="1"/>
        <rFont val="Arial"/>
        <family val="2"/>
      </rPr>
      <t>。
江西省博物館，〈永修縣南宋咸淳元年墓〉，收入《江西宋代紀年墓與紀年青白瓷》，北京：文物出版社，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302-305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</si>
  <si>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江西省清江縣薛溪公社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</si>
  <si>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王德秀、周氏</t>
    </r>
  </si>
  <si>
    <r>
      <t>1152.10.8-1226.9.23(75</t>
    </r>
    <r>
      <rPr>
        <sz val="12"/>
        <color theme="1"/>
        <rFont val="Arial"/>
        <family val="2"/>
      </rPr>
      <t>，王德秀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1149-1211(63</t>
    </r>
    <r>
      <rPr>
        <sz val="12"/>
        <color theme="1"/>
        <rFont val="Arial"/>
        <family val="2"/>
      </rPr>
      <t>，周氏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</si>
  <si>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薛堯，〈江西南城、清江和永修的宋墓〉，《考古》，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571-576</t>
    </r>
    <r>
      <rPr>
        <sz val="12"/>
        <color theme="1"/>
        <rFont val="Arial"/>
        <family val="2"/>
      </rPr>
      <t>。
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Arial"/>
        <family val="2"/>
      </rPr>
      <t>。
江西省博物館，〈樟樹市南宋寶慶三年墓〉，收入《江西宋代紀年墓與紀年青白瓷》，北京：文物出版社，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230-234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</si>
  <si>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江西省清江縣薛溪公社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</si>
  <si>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薛堯，〈江西南城、清江和永修的宋墓〉，《考古》，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571-576</t>
    </r>
    <r>
      <rPr>
        <sz val="12"/>
        <color theme="1"/>
        <rFont val="Arial"/>
        <family val="2"/>
      </rPr>
      <t>。
江西省博物館，〈樟樹市南宋景定元年墓〉，收入《江西宋代紀年墓與紀年青白瓷》，北京：文物出版社，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266-269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</si>
  <si>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江西省星子縣橫塘鄉和平小學</t>
    </r>
  </si>
  <si>
    <r>
      <rPr>
        <sz val="12"/>
        <color theme="1"/>
        <rFont val="Arial"/>
        <family val="2"/>
      </rPr>
      <t>陶桂一</t>
    </r>
  </si>
  <si>
    <r>
      <rPr>
        <sz val="12"/>
        <color theme="1"/>
        <rFont val="Arial"/>
        <family val="2"/>
      </rPr>
      <t>吳聖林，〈江西星子縣宋墓出土宋版古籍〉，《考古》，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449-455</t>
    </r>
    <r>
      <rPr>
        <sz val="12"/>
        <color theme="1"/>
        <rFont val="Arial"/>
        <family val="2"/>
      </rPr>
      <t>。
吳聖林，〈星子縣橫塘宋墓〉，《江西歷史文物》，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44-45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</si>
  <si>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江西省宜春市高安市獨城孫家山</t>
    </r>
  </si>
  <si>
    <r>
      <rPr>
        <sz val="12"/>
        <color theme="1"/>
        <rFont val="Arial"/>
        <family val="2"/>
      </rPr>
      <t>孫願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中，根據墓誌位置推測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、□氏、汪氏</t>
    </r>
  </si>
  <si>
    <r>
      <rPr>
        <sz val="12"/>
        <color theme="1"/>
        <rFont val="Arial"/>
        <family val="2"/>
      </rPr>
      <t>陳柏泉、劉玲，〈高安、清江發現兩座宋墓〉，《文物》，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85-86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</si>
  <si>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江西省清江縣臨江鎮</t>
    </r>
  </si>
  <si>
    <r>
      <rPr>
        <sz val="12"/>
        <color theme="1"/>
        <rFont val="Arial"/>
        <family val="2"/>
      </rPr>
      <t>杜師伋</t>
    </r>
  </si>
  <si>
    <r>
      <rPr>
        <sz val="12"/>
        <color theme="1"/>
        <rFont val="Arial"/>
        <family val="2"/>
      </rPr>
      <t>江西省吉水縣金灘鄉洞源村</t>
    </r>
  </si>
  <si>
    <r>
      <rPr>
        <sz val="12"/>
        <color theme="1"/>
        <rFont val="Arial"/>
        <family val="2"/>
      </rPr>
      <t>張重四</t>
    </r>
  </si>
  <si>
    <r>
      <rPr>
        <sz val="12"/>
        <color theme="1"/>
        <rFont val="Arial"/>
        <family val="2"/>
      </rPr>
      <t>陳定榮，〈吉水縣宋代紀年墓出土文物〉，《江西歷史文物》，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52-54</t>
    </r>
    <r>
      <rPr>
        <sz val="12"/>
        <color theme="1"/>
        <rFont val="Arial"/>
        <family val="2"/>
      </rPr>
      <t>。
陳定榮，〈江西吉水紀年宋墓出土文物〉，《文物》，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</si>
  <si>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江西省樂安潭港大麼汗自然村</t>
    </r>
  </si>
  <si>
    <r>
      <rPr>
        <sz val="12"/>
        <color theme="1"/>
        <rFont val="Arial"/>
        <family val="2"/>
      </rPr>
      <t>梁惠民，〈樂安縣潭港鄉石室古墓〉，《江西文物》，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</si>
  <si>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江西省奉新計委宿舍工地</t>
    </r>
  </si>
  <si>
    <r>
      <rPr>
        <sz val="12"/>
        <color theme="1"/>
        <rFont val="Arial"/>
        <family val="2"/>
      </rPr>
      <t>張先龍，〈江西奉新縣城郊古墓〉，《南方文物》，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</si>
  <si>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江西省新余渝水區第三小學</t>
    </r>
  </si>
  <si>
    <r>
      <rPr>
        <sz val="12"/>
        <color theme="1"/>
        <rFont val="Arial"/>
        <family val="2"/>
      </rPr>
      <t>章國任，〈江西新余市發現南宋墓〉，《南方文物》，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</si>
  <si>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江西省樟樹市太平街何家村清水高地</t>
    </r>
    <r>
      <rPr>
        <sz val="12"/>
        <color theme="1"/>
        <rFont val="Calibri"/>
        <family val="2"/>
      </rPr>
      <t xml:space="preserve"> M1</t>
    </r>
  </si>
  <si>
    <r>
      <rPr>
        <sz val="12"/>
        <color theme="1"/>
        <rFont val="Arial"/>
        <family val="2"/>
      </rPr>
      <t>江西省文物考古研究所、江西樟樹市博物館，〈江西樟樹市太平街何家村南宋墓發掘簡報〉，《南方文物》，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</si>
  <si>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江西省樟樹市太平街何家村清水高地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</si>
  <si>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江西省新余羅坊鎮竹山村孩子墓地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</si>
  <si>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江西省文物考古研究所、江西省新余市博物館，〈江西新余市錢家山西周遺址及竹山村三國墓與宋墓考古發掘簡報〉，《南方文物》，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</si>
  <si>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江西省樟樹彭佳山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</si>
  <si>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江西省文物考古研究所、江西省樟樹市博物館，〈江西樟樹喬麥山、彭家山古墓清理簡報〉，《南方文物》，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</si>
  <si>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江西省樟樹彭佳山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</si>
  <si>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江西省樟樹彭佳山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</si>
  <si>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江西省瑞昌縣范鎮鄉良田村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</si>
  <si>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江西省文物工作隊、瑞昌縣博物館，〈江西瑞昌縣大路口宋明墓葬發掘〉，《東南文化》，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</si>
  <si>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江西省新余南安鄉趙家山龔門山</t>
    </r>
    <r>
      <rPr>
        <sz val="12"/>
        <color theme="1"/>
        <rFont val="Calibri"/>
        <family val="2"/>
      </rPr>
      <t xml:space="preserve"> M1</t>
    </r>
  </si>
  <si>
    <r>
      <rPr>
        <sz val="12"/>
        <color theme="1"/>
        <rFont val="Arial"/>
        <family val="2"/>
      </rPr>
      <t>江西省文物考古研究所、江西省新余市博物館，〈江西新余東漢窯爐、東漢至隋唐墓葬清理簡報〉，《南方文物》，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</si>
  <si>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江西省新余南安鄉趙家山龔門山</t>
    </r>
    <r>
      <rPr>
        <sz val="12"/>
        <color theme="1"/>
        <rFont val="Calibri"/>
        <family val="2"/>
      </rPr>
      <t xml:space="preserve"> M2</t>
    </r>
  </si>
  <si>
    <r>
      <rPr>
        <sz val="12"/>
        <color theme="1"/>
        <rFont val="Arial"/>
        <family val="2"/>
      </rPr>
      <t>江西省新余南安鄉趙家山龔門山</t>
    </r>
    <r>
      <rPr>
        <sz val="12"/>
        <color theme="1"/>
        <rFont val="Calibri"/>
        <family val="2"/>
      </rPr>
      <t xml:space="preserve"> M3</t>
    </r>
  </si>
  <si>
    <r>
      <rPr>
        <sz val="12"/>
        <color theme="1"/>
        <rFont val="Arial"/>
        <family val="2"/>
      </rPr>
      <t>江西省樂安敖溪鎮池頭大隊</t>
    </r>
  </si>
  <si>
    <r>
      <rPr>
        <sz val="12"/>
        <color theme="1"/>
        <rFont val="Arial"/>
        <family val="2"/>
      </rPr>
      <t>洪覺順</t>
    </r>
  </si>
  <si>
    <r>
      <rPr>
        <sz val="12"/>
        <color theme="1"/>
        <rFont val="Arial"/>
        <family val="2"/>
      </rPr>
      <t>梅紹裘、李科友，〈九江市、樂安縣的兩座宋代紀年墓〉，《江西歷史文物》，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21</t>
    </r>
    <r>
      <rPr>
        <sz val="12"/>
        <color theme="1"/>
        <rFont val="Arial"/>
        <family val="2"/>
      </rPr>
      <t>。
江西省文物工作隊、樂安縣博物館，〈江西九江市、樂安縣發現宋墓〉，《考古》，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733-736</t>
    </r>
    <r>
      <rPr>
        <sz val="12"/>
        <color theme="1"/>
        <rFont val="Arial"/>
        <family val="2"/>
      </rPr>
      <t>。
江西省博物館，〈樂安縣南宋嘉泰四年墓〉，收入《江西宋代紀年墓與紀年青白瓷》，北京：文物出版社，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216-221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</si>
  <si>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江西省新建縣樵舍</t>
    </r>
  </si>
  <si>
    <r>
      <rPr>
        <sz val="12"/>
        <color theme="1"/>
        <rFont val="Arial"/>
        <family val="2"/>
      </rPr>
      <t>胡六郎</t>
    </r>
  </si>
  <si>
    <r>
      <rPr>
        <sz val="12"/>
        <color theme="1"/>
        <rFont val="Arial"/>
        <family val="2"/>
      </rPr>
      <t>楊后禮，〈新建縣樵舍南宋墓〉，《江西歷史文物》，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20-21</t>
    </r>
    <r>
      <rPr>
        <sz val="12"/>
        <color theme="1"/>
        <rFont val="Arial"/>
        <family val="2"/>
      </rPr>
      <t>。
江西省博物館，〈新建縣南宋紹興三十年墓〉，收入《江西宋代紀年墓與紀年青白瓷》，北京：文物出版社，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184-185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</si>
  <si>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江西省臨川縣行橋鄉陳家村</t>
    </r>
  </si>
  <si>
    <r>
      <rPr>
        <sz val="12"/>
        <color theme="1"/>
        <rFont val="Arial"/>
        <family val="2"/>
      </rPr>
      <t>錢</t>
    </r>
    <r>
      <rPr>
        <sz val="12"/>
        <color theme="1"/>
        <rFont val="Calibri"/>
        <family val="2"/>
      </rPr>
      <t>(?)</t>
    </r>
    <r>
      <rPr>
        <sz val="12"/>
        <color theme="1"/>
        <rFont val="Arial"/>
        <family val="2"/>
      </rPr>
      <t>五十四</t>
    </r>
  </si>
  <si>
    <r>
      <rPr>
        <sz val="12"/>
        <color theme="1"/>
        <rFont val="Arial"/>
        <family val="2"/>
      </rPr>
      <t>陳定榮，〈南宋立鳥龍虎人物堆塑瓷瓶〉，《文物》，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</si>
  <si>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江西省高安縣東方紅鄉赤溪村羅山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龍王廟下龍岡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</si>
  <si>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徐永</t>
    </r>
  </si>
  <si>
    <r>
      <rPr>
        <sz val="12"/>
        <color theme="1"/>
        <rFont val="Arial"/>
        <family val="2"/>
      </rPr>
      <t>陳行一、肖錦秀，〈江西高安縣發現南宋淳熙六年墓〉，《考古》，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185-187</t>
    </r>
    <r>
      <rPr>
        <sz val="12"/>
        <color theme="1"/>
        <rFont val="Arial"/>
        <family val="2"/>
      </rPr>
      <t>。
陳行一，〈江西高安南宋墓出土一批道教文物〉，《東南文化》，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</t>
    </r>
    <r>
      <rPr>
        <sz val="12"/>
        <color theme="1"/>
        <rFont val="Arial"/>
        <family val="2"/>
      </rPr>
      <t>。
張勛燎、白彬，〈江西高安南宋淳熙六年徐永墓出土「酆都羅山拔苦超生鎮鬼真形」石刻〉，收入《中國道教考古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1239-1250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</si>
  <si>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江西省豐城白土鄉屯溪大隊</t>
    </r>
  </si>
  <si>
    <r>
      <rPr>
        <sz val="12"/>
        <color theme="1"/>
        <rFont val="Arial"/>
        <family val="2"/>
      </rPr>
      <t>徐氏</t>
    </r>
  </si>
  <si>
    <r>
      <rPr>
        <sz val="12"/>
        <color theme="1"/>
        <rFont val="Arial"/>
        <family val="2"/>
      </rPr>
      <t>楊后禮，〈豐城縣南宋墓〉，《江西歷史文物》，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</si>
  <si>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江西省宜春市春台公社朱泉大隊肖家牛形里</t>
    </r>
  </si>
  <si>
    <r>
      <rPr>
        <sz val="12"/>
        <color theme="1"/>
        <rFont val="Arial"/>
        <family val="2"/>
      </rPr>
      <t>陳三娘、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男墓主未報導</t>
    </r>
    <r>
      <rPr>
        <sz val="12"/>
        <color theme="1"/>
        <rFont val="Calibri"/>
        <family val="2"/>
      </rPr>
      <t>)</t>
    </r>
  </si>
  <si>
    <r>
      <t>?-1199(</t>
    </r>
    <r>
      <rPr>
        <sz val="12"/>
        <color theme="1"/>
        <rFont val="Arial"/>
        <family val="2"/>
      </rPr>
      <t>根據地券推測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</si>
  <si>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宜春市文物辦、尹福生、易明晃，〈宜春市清理一座宋墓〉，《江西歷史文物》，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</si>
  <si>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江西省瑞昌碼頭鎮長嘴村</t>
    </r>
  </si>
  <si>
    <r>
      <rPr>
        <sz val="12"/>
        <color theme="1"/>
        <rFont val="Arial"/>
        <family val="2"/>
      </rPr>
      <t>馮士履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字仲和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</si>
  <si>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劉禮純，〈江西瑞昌宋墓出土磁州窯系瓷瓶〉，《文物》，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</si>
  <si>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江西省瑞昌武蛟鄉李洋湖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</si>
  <si>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吳氏</t>
    </r>
  </si>
  <si>
    <r>
      <rPr>
        <sz val="12"/>
        <color theme="1"/>
        <rFont val="Arial"/>
        <family val="2"/>
      </rPr>
      <t>劉禮純、周春香，〈江西瑞昌發現南宋紀年墓〉，《考古》，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92-94</t>
    </r>
    <r>
      <rPr>
        <sz val="12"/>
        <color theme="1"/>
        <rFont val="Arial"/>
        <family val="2"/>
      </rPr>
      <t>。
瑞昌縣博物館、劉禮純、周春香，〈瑞昌發現兩座南宋紀年墓〉，《江西文物》，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38-39</t>
    </r>
    <r>
      <rPr>
        <sz val="12"/>
        <color theme="1"/>
        <rFont val="Arial"/>
        <family val="2"/>
      </rPr>
      <t>。
江西省博物館，〈瑞昌市南宋紹興三年與景定二年墓〉，收入《江西宋代紀年墓與紀年青白瓷》，北京：文物出版社，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178-183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</si>
  <si>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江西省瑞昌橫港鄉下南灣黃土埂</t>
    </r>
  </si>
  <si>
    <r>
      <rPr>
        <sz val="12"/>
        <color theme="1"/>
        <rFont val="Arial"/>
        <family val="2"/>
      </rPr>
      <t>劉三十八郎</t>
    </r>
  </si>
  <si>
    <r>
      <rPr>
        <sz val="12"/>
        <color theme="1"/>
        <rFont val="Arial"/>
        <family val="2"/>
      </rPr>
      <t>江西省新建鐵河墾殖場東峰大隊</t>
    </r>
  </si>
  <si>
    <r>
      <rPr>
        <sz val="12"/>
        <color theme="1"/>
        <rFont val="Arial"/>
        <family val="2"/>
      </rPr>
      <t>胡文郁</t>
    </r>
  </si>
  <si>
    <r>
      <rPr>
        <sz val="12"/>
        <color theme="1"/>
        <rFont val="Arial"/>
        <family val="2"/>
      </rPr>
      <t>李放，〈新建縣出土的南宋文物〉，《江西歷史文物》，</t>
    </r>
    <r>
      <rPr>
        <sz val="12"/>
        <color theme="1"/>
        <rFont val="Calibri"/>
        <family val="2"/>
      </rPr>
      <t>1980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</t>
    </r>
    <r>
      <rPr>
        <sz val="12"/>
        <color theme="1"/>
        <rFont val="Arial"/>
        <family val="2"/>
      </rPr>
      <t>。
江西省博物館，〈新建縣南宋景定四年墓〉，收入《江西宋代紀年墓與紀年青白瓷》，北京：文物出版社，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270-273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</si>
  <si>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江西省新余市分宜縣</t>
    </r>
  </si>
  <si>
    <r>
      <rPr>
        <sz val="12"/>
        <color theme="1"/>
        <rFont val="Arial"/>
        <family val="2"/>
      </rPr>
      <t>彭氏念一娘</t>
    </r>
  </si>
  <si>
    <r>
      <t>1149-1199(51)(</t>
    </r>
    <r>
      <rPr>
        <sz val="12"/>
        <color theme="1"/>
        <rFont val="Arial"/>
        <family val="2"/>
      </rPr>
      <t>根據買地券推測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</si>
  <si>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彭適凡、劉玲，〈江西分宜和永豐出土的宋俑〉，《考古》，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85</t>
    </r>
    <r>
      <rPr>
        <sz val="12"/>
        <color theme="1"/>
        <rFont val="Arial"/>
        <family val="2"/>
      </rPr>
      <t>。
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</si>
  <si>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江西省鷹潭市夏埠鄉婁家大隊飯背村</t>
    </r>
  </si>
  <si>
    <r>
      <rPr>
        <sz val="12"/>
        <color theme="1"/>
        <rFont val="Arial"/>
        <family val="2"/>
      </rPr>
      <t>徐汝楫</t>
    </r>
  </si>
  <si>
    <r>
      <rPr>
        <sz val="12"/>
        <color theme="1"/>
        <rFont val="Arial"/>
        <family val="2"/>
      </rPr>
      <t>曲利平，〈鷹潭宋代紀年墓葬〉，《南方文物》，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10-11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</si>
  <si>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江西省新余市渝水區南安鄉朱家村</t>
    </r>
  </si>
  <si>
    <r>
      <rPr>
        <sz val="12"/>
        <color theme="1"/>
        <rFont val="Arial"/>
        <family val="2"/>
      </rPr>
      <t>溫氏九孺人</t>
    </r>
  </si>
  <si>
    <r>
      <rPr>
        <sz val="12"/>
        <color theme="1"/>
        <rFont val="Arial"/>
        <family val="2"/>
      </rPr>
      <t>李小平，〈新余市渝水區發現南宋紀年墓〉，《南方文物》，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</si>
  <si>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江西省宜春下浦鄉壩上狗形嶺宜春造紙廠基建工程</t>
    </r>
    <r>
      <rPr>
        <sz val="12"/>
        <color theme="1"/>
        <rFont val="Calibri"/>
        <family val="2"/>
      </rPr>
      <t>M96</t>
    </r>
  </si>
  <si>
    <r>
      <rPr>
        <sz val="12"/>
        <color theme="1"/>
        <rFont val="Arial"/>
        <family val="2"/>
      </rPr>
      <t>劉松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字叔永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、王氏</t>
    </r>
  </si>
  <si>
    <r>
      <t>1162-1200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1165-1213</t>
    </r>
  </si>
  <si>
    <r>
      <rPr>
        <sz val="12"/>
        <color theme="1"/>
        <rFont val="Arial"/>
        <family val="2"/>
      </rPr>
      <t>江西省文物考古研究所、宜春市博物館，〈江西宜春下浦壩上古墓群發掘報告〉，《江西文物》，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</si>
  <si>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江西省德安縣楊橋鄉羅家榨桃源山</t>
    </r>
  </si>
  <si>
    <r>
      <rPr>
        <sz val="12"/>
        <color theme="1"/>
        <rFont val="Arial"/>
        <family val="2"/>
      </rPr>
      <t>周氏</t>
    </r>
  </si>
  <si>
    <r>
      <rPr>
        <sz val="12"/>
        <color theme="1"/>
        <rFont val="Arial"/>
        <family val="2"/>
      </rPr>
      <t>江西省文物考古研究所、德安縣博物館，〈江西德安南宋周氏墓清理簡報〉，《文物》，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1-13</t>
    </r>
    <r>
      <rPr>
        <sz val="12"/>
        <color theme="1"/>
        <rFont val="Arial"/>
        <family val="2"/>
      </rPr>
      <t>。
楊明、周暘、周迪人，〈江西德安南宋周氏墓紡織品殘片種類與工藝〉，《南方文物》，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111-119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</si>
  <si>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江西省上饒市郊茶山寺某茶廠</t>
    </r>
  </si>
  <si>
    <r>
      <rPr>
        <sz val="12"/>
        <color theme="1"/>
        <rFont val="Arial"/>
        <family val="2"/>
      </rPr>
      <t>趙仲諲</t>
    </r>
  </si>
  <si>
    <r>
      <rPr>
        <sz val="12"/>
        <color theme="1"/>
        <rFont val="Arial"/>
        <family val="2"/>
      </rPr>
      <t>陳柏泉，〈文物博物館簡訊：（江西省）上饒發現雕刻人物的玉帶牌〉，《文物》，</t>
    </r>
    <r>
      <rPr>
        <sz val="12"/>
        <color theme="1"/>
        <rFont val="Calibri"/>
        <family val="2"/>
      </rPr>
      <t>1964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67-68</t>
    </r>
    <r>
      <rPr>
        <sz val="12"/>
        <color theme="1"/>
        <rFont val="Arial"/>
        <family val="2"/>
      </rPr>
      <t>。
江西省博物館，〈上饒市郊南宋建炎四年墓〉，收入《江西宋代紀年墓與紀年青白瓷》，北京：文物出版社，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174-177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</si>
  <si>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江西省鉛山縣新安埠鄉岡上村</t>
    </r>
  </si>
  <si>
    <r>
      <rPr>
        <sz val="12"/>
        <color theme="1"/>
        <rFont val="Arial"/>
        <family val="2"/>
      </rPr>
      <t>何氏</t>
    </r>
  </si>
  <si>
    <r>
      <rPr>
        <sz val="12"/>
        <color theme="1"/>
        <rFont val="Arial"/>
        <family val="2"/>
      </rPr>
      <t>江西省文物考古研究所、鉛山縣博物館，〈江西鉛山宋淑國夫人墓〉，《江西文物》，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33-37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</si>
  <si>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江西省吳村鄉官山村棋盤坪</t>
    </r>
  </si>
  <si>
    <r>
      <rPr>
        <sz val="12"/>
        <color theme="1"/>
        <rFont val="Arial"/>
        <family val="2"/>
      </rPr>
      <t>施師點</t>
    </r>
  </si>
  <si>
    <r>
      <rPr>
        <sz val="12"/>
        <color theme="1"/>
        <rFont val="Arial"/>
        <family val="2"/>
      </rPr>
      <t>羅小安，〈廣豐發現宋施師點墓〉，《江西歷史文物》，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</si>
  <si>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江西省德興市銀山路西側官倉背山麓</t>
    </r>
  </si>
  <si>
    <r>
      <rPr>
        <sz val="12"/>
        <color theme="1"/>
        <rFont val="Arial"/>
        <family val="2"/>
      </rPr>
      <t>徐衎、韓氏</t>
    </r>
  </si>
  <si>
    <r>
      <t>1139-1159(21</t>
    </r>
    <r>
      <rPr>
        <sz val="12"/>
        <color theme="1"/>
        <rFont val="Arial"/>
        <family val="2"/>
      </rPr>
      <t>，徐衎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?-?(21</t>
    </r>
    <r>
      <rPr>
        <sz val="12"/>
        <color theme="1"/>
        <rFont val="Arial"/>
        <family val="2"/>
      </rPr>
      <t>，韓氏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</si>
  <si>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孫以剛，〈江西德興市宋乾道徐衎墓〉，《考古》，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155-159</t>
    </r>
    <r>
      <rPr>
        <sz val="12"/>
        <color theme="1"/>
        <rFont val="Arial"/>
        <family val="2"/>
      </rPr>
      <t>。
江西省博物館，〈德興縣南宋乾道元年墓〉，收入《江西宋代紀年墓與紀年青白瓷》，北京：文物出版社，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186-193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</si>
  <si>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江西省德興縣香屯鄉葉家村</t>
    </r>
  </si>
  <si>
    <r>
      <rPr>
        <sz val="12"/>
        <color theme="1"/>
        <rFont val="Arial"/>
        <family val="2"/>
      </rPr>
      <t>藍文蔚、王氏</t>
    </r>
  </si>
  <si>
    <r>
      <t>1148.3.26-1230.7.27(83</t>
    </r>
    <r>
      <rPr>
        <sz val="12"/>
        <color theme="1"/>
        <rFont val="Arial"/>
        <family val="2"/>
      </rPr>
      <t>，藍文蔚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?-1227(</t>
    </r>
    <r>
      <rPr>
        <sz val="12"/>
        <color theme="1"/>
        <rFont val="Arial"/>
        <family val="2"/>
      </rPr>
      <t>王氏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</si>
  <si>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德興縣博物館，〈江西德興縣香屯宋墓〉，《考古》，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737-740</t>
    </r>
    <r>
      <rPr>
        <sz val="12"/>
        <color theme="1"/>
        <rFont val="Arial"/>
        <family val="2"/>
      </rPr>
      <t>。
江西省博物館，〈德興市南宋紹定三年墓〉，收入《江西宋代紀年墓與紀年青白瓷》，北京：文物出版社，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235-246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</si>
  <si>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江西省撫州市臨川區溫泉鄉</t>
    </r>
  </si>
  <si>
    <r>
      <rPr>
        <sz val="12"/>
        <color theme="1"/>
        <rFont val="Arial"/>
        <family val="2"/>
      </rPr>
      <t>朱公、</t>
    </r>
    <r>
      <rPr>
        <sz val="12"/>
        <color theme="1"/>
        <rFont val="Calibri"/>
        <family val="2"/>
      </rPr>
      <t>N</t>
    </r>
  </si>
  <si>
    <r>
      <t>1140-1197.5.21(58</t>
    </r>
    <r>
      <rPr>
        <sz val="12"/>
        <color theme="1"/>
        <rFont val="Arial"/>
        <family val="2"/>
      </rPr>
      <t>，朱公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</t>
    </r>
  </si>
  <si>
    <r>
      <rPr>
        <sz val="12"/>
        <color theme="1"/>
        <rFont val="Arial"/>
        <family val="2"/>
      </rPr>
      <t>陳定榮、徐建昌，〈江西臨川縣宋墓〉，《考古》，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329-334</t>
    </r>
    <r>
      <rPr>
        <sz val="12"/>
        <color theme="1"/>
        <rFont val="Arial"/>
        <family val="2"/>
      </rPr>
      <t>。
臨川縣文物管理所，〈臨川溫泉鄉宋墓〉，《江西歷史文物》，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43-48</t>
    </r>
    <r>
      <rPr>
        <sz val="12"/>
        <color theme="1"/>
        <rFont val="Arial"/>
        <family val="2"/>
      </rPr>
      <t>。
江西省博物館，〈撫州市南宋慶元四年墓〉，收入《江西宋代紀年墓與紀年青白瓷》，北京：文物出版社，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194-211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</si>
  <si>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江西省峽江縣羅田鄉坑頭村</t>
    </r>
  </si>
  <si>
    <r>
      <rPr>
        <sz val="12"/>
        <color theme="1"/>
        <rFont val="Arial"/>
        <family val="2"/>
      </rPr>
      <t>王應白</t>
    </r>
  </si>
  <si>
    <r>
      <rPr>
        <sz val="12"/>
        <color theme="1"/>
        <rFont val="Arial"/>
        <family val="2"/>
      </rPr>
      <t>趙國祥、毛曉雲，〈峽江清理兩座古墓〉，《江西歷史文物》，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</si>
  <si>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江西省鄱陽磨刀石公社殷家大隊</t>
    </r>
  </si>
  <si>
    <r>
      <rPr>
        <sz val="12"/>
        <color theme="1"/>
        <rFont val="Arial"/>
        <family val="2"/>
      </rPr>
      <t>洪㑥、鄒氏</t>
    </r>
  </si>
  <si>
    <r>
      <t>1186-1264.3.21(79</t>
    </r>
    <r>
      <rPr>
        <sz val="12"/>
        <color theme="1"/>
        <rFont val="Arial"/>
        <family val="2"/>
      </rPr>
      <t>，洪㑥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1184-1261(78</t>
    </r>
    <r>
      <rPr>
        <sz val="12"/>
        <color theme="1"/>
        <rFont val="Arial"/>
        <family val="2"/>
      </rPr>
      <t>，鄒氏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</si>
  <si>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唐山，〈江西鄱陽發現宋代戲劇俑〉，《文物》，</t>
    </r>
    <r>
      <rPr>
        <sz val="12"/>
        <color theme="1"/>
        <rFont val="Calibri"/>
        <family val="2"/>
      </rPr>
      <t>1979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6-9</t>
    </r>
    <r>
      <rPr>
        <sz val="12"/>
        <color theme="1"/>
        <rFont val="Arial"/>
        <family val="2"/>
      </rPr>
      <t>。
江西省博物館，〈鄱陽縣南宋景定五年墓〉，收入《江西宋代紀年墓與紀年青白瓷》，北京：文物出版社，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274-301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</si>
  <si>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江西省高安縣雲居山</t>
    </r>
  </si>
  <si>
    <r>
      <rPr>
        <sz val="12"/>
        <color theme="1"/>
        <rFont val="Arial"/>
        <family val="2"/>
      </rPr>
      <t>鄒定</t>
    </r>
  </si>
  <si>
    <r>
      <rPr>
        <sz val="12"/>
        <color theme="1"/>
        <rFont val="Arial"/>
        <family val="2"/>
      </rPr>
      <t>陳行一，〈楊萬里撰文的《鄒定墓誌銘》〉，《江西歷史文物》，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</si>
  <si>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江西省上饒電廠</t>
    </r>
  </si>
  <si>
    <r>
      <rPr>
        <sz val="12"/>
        <color theme="1"/>
        <rFont val="Arial"/>
        <family val="2"/>
      </rPr>
      <t>越氏</t>
    </r>
  </si>
  <si>
    <r>
      <rPr>
        <sz val="12"/>
        <color theme="1"/>
        <rFont val="Arial"/>
        <family val="2"/>
      </rPr>
      <t>黃美翠，〈江西上饒出土宋代文物〉，《南方文物》，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</si>
  <si>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江西省安福縣楓田鎮大汾村</t>
    </r>
  </si>
  <si>
    <r>
      <rPr>
        <sz val="12"/>
        <color theme="1"/>
        <rFont val="Arial"/>
        <family val="2"/>
      </rPr>
      <t>姚暉</t>
    </r>
  </si>
  <si>
    <r>
      <rPr>
        <sz val="12"/>
        <color theme="1"/>
        <rFont val="Arial"/>
        <family val="2"/>
      </rPr>
      <t>刁山景，〈安福發現宋代地券〉，《南方文物》，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</si>
  <si>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江西省宜春市袁州區下浦街道郭家村</t>
    </r>
  </si>
  <si>
    <r>
      <rPr>
        <sz val="12"/>
        <color theme="1"/>
        <rFont val="Arial"/>
        <family val="2"/>
      </rPr>
      <t>郭細九</t>
    </r>
  </si>
  <si>
    <r>
      <rPr>
        <sz val="12"/>
        <color theme="1"/>
        <rFont val="Arial"/>
        <family val="2"/>
      </rPr>
      <t>涂師平、蘇茂盛，〈江西宜春袁州區出土南宋地券〉，《南方文物》，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</si>
  <si>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廣東省廣州河南簡家岡第一號墓</t>
    </r>
  </si>
  <si>
    <r>
      <rPr>
        <sz val="12"/>
        <color theme="1"/>
        <rFont val="Arial"/>
        <family val="2"/>
      </rPr>
      <t>簡公</t>
    </r>
  </si>
  <si>
    <r>
      <rPr>
        <sz val="12"/>
        <color theme="1"/>
        <rFont val="Arial"/>
        <family val="2"/>
      </rPr>
      <t>廣州市文物管理委員會，〈廣州河南簡家岡宋元墓發掘簡報〉，《文物》，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70-72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</si>
  <si>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廣西省桂平縣西山鄉西山村公所三張塘村</t>
    </r>
  </si>
  <si>
    <r>
      <rPr>
        <sz val="12"/>
        <color theme="1"/>
        <rFont val="Arial"/>
        <family val="2"/>
      </rPr>
      <t>廣西</t>
    </r>
  </si>
  <si>
    <r>
      <rPr>
        <sz val="12"/>
        <color theme="1"/>
        <rFont val="Arial"/>
        <family val="2"/>
      </rPr>
      <t>楊祖祐</t>
    </r>
  </si>
  <si>
    <r>
      <rPr>
        <sz val="12"/>
        <color theme="1"/>
        <rFont val="Arial"/>
        <family val="2"/>
      </rPr>
      <t>陳小波，〈宋簿尉楊祖祐壙志銘考〉，《四川文物》，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</si>
  <si>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廣東省潮州市東郊龜山</t>
    </r>
  </si>
  <si>
    <r>
      <rPr>
        <sz val="12"/>
        <color theme="1"/>
        <rFont val="Arial"/>
        <family val="2"/>
      </rPr>
      <t>劉景</t>
    </r>
  </si>
  <si>
    <r>
      <rPr>
        <sz val="12"/>
        <color theme="1"/>
        <rFont val="Arial"/>
        <family val="2"/>
      </rPr>
      <t>廣東省博物館，〈廣東潮州北宋劉景墓〉，《考古》，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09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499-500+515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</si>
  <si>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江西省瑞昌縣城南大路口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</si>
  <si>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萬三十</t>
    </r>
  </si>
  <si>
    <r>
      <rPr>
        <sz val="12"/>
        <color theme="1"/>
        <rFont val="Arial"/>
        <family val="2"/>
      </rPr>
      <t>劉禮純，〈江西瑞昌縣發現七座宋代紀年墓〉，《考古》，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330-334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</si>
  <si>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江西省瑞昌縣城南大路口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</si>
  <si>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萬三七郎、邵氏念五娘</t>
    </r>
  </si>
  <si>
    <r>
      <t>?-?(26</t>
    </r>
    <r>
      <rPr>
        <sz val="12"/>
        <color theme="1"/>
        <rFont val="Arial"/>
        <family val="2"/>
      </rPr>
      <t>，萬三七郎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?-?(30</t>
    </r>
    <r>
      <rPr>
        <sz val="12"/>
        <color theme="1"/>
        <rFont val="Arial"/>
        <family val="2"/>
      </rPr>
      <t>，邵氏念五娘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</si>
  <si>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江西省瑞昌縣城西潘家堡村後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</si>
  <si>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李念四</t>
    </r>
  </si>
  <si>
    <r>
      <rPr>
        <sz val="12"/>
        <color theme="1"/>
        <rFont val="Arial"/>
        <family val="2"/>
      </rPr>
      <t>江西省瑞昌縣城西潘家堡村後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</si>
  <si>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李孺人齊氏</t>
    </r>
  </si>
  <si>
    <r>
      <rPr>
        <sz val="12"/>
        <color theme="1"/>
        <rFont val="Arial"/>
        <family val="2"/>
      </rPr>
      <t>陝西省漢中市石馬坡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</si>
  <si>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景公</t>
    </r>
  </si>
  <si>
    <r>
      <rPr>
        <sz val="12"/>
        <color theme="1"/>
        <rFont val="Arial"/>
        <family val="2"/>
      </rPr>
      <t>劉長源，〈漢中市北郊石馬坡南宋墓清理記〉，《考古與文物》，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</si>
  <si>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陝西省漢中市石馬坡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</si>
  <si>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陜西省安康市上許家台</t>
    </r>
  </si>
  <si>
    <r>
      <rPr>
        <sz val="12"/>
        <color theme="1"/>
        <rFont val="Arial"/>
        <family val="2"/>
      </rPr>
      <t>王誠、馬氏</t>
    </r>
  </si>
  <si>
    <r>
      <t>1080-1111(32)(</t>
    </r>
    <r>
      <rPr>
        <sz val="12"/>
        <color theme="1"/>
        <rFont val="Arial"/>
        <family val="2"/>
      </rPr>
      <t>王誠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1083-1157(75)(</t>
    </r>
    <r>
      <rPr>
        <sz val="12"/>
        <color theme="1"/>
        <rFont val="Arial"/>
        <family val="2"/>
      </rPr>
      <t>馬氏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</si>
  <si>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陝西省考古研究所、安康市文化教育局，〈安康市上許家臺南宋墓發掘簡報〉，《考古與文物》，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</si>
  <si>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陜西省漢中市城固縣寶山公社丁家村南</t>
    </r>
  </si>
  <si>
    <r>
      <rPr>
        <sz val="12"/>
        <color theme="1"/>
        <rFont val="Arial"/>
        <family val="2"/>
      </rPr>
      <t>楊從儀</t>
    </r>
  </si>
  <si>
    <r>
      <rPr>
        <sz val="12"/>
        <color theme="1"/>
        <rFont val="Arial"/>
        <family val="2"/>
      </rPr>
      <t>漢中地區文管會　陳顯遠，〈南宋楊從儀墓志碑淺釋〉，《考古與文物》，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</si>
  <si>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陜西漢中市王道池村</t>
    </r>
  </si>
  <si>
    <r>
      <rPr>
        <sz val="12"/>
        <color theme="1"/>
        <rFont val="Arial"/>
        <family val="2"/>
      </rPr>
      <t>王玉清，〈陜西漢中市王道池村宋墓清理〉，《考古》，</t>
    </r>
    <r>
      <rPr>
        <sz val="12"/>
        <color theme="1"/>
        <rFont val="Calibri"/>
        <family val="2"/>
      </rPr>
      <t>1965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511-512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</si>
  <si>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陜西省漢中市洋縣城北</t>
    </r>
  </si>
  <si>
    <r>
      <rPr>
        <sz val="12"/>
        <color theme="1"/>
        <rFont val="Arial"/>
        <family val="2"/>
      </rPr>
      <t>彭杲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任氏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</si>
  <si>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t>1126-1191(</t>
    </r>
    <r>
      <rPr>
        <sz val="12"/>
        <color theme="1"/>
        <rFont val="Arial"/>
        <family val="2"/>
      </rPr>
      <t>彭杲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</si>
  <si>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李燁、周忠慶，〈陝西洋縣南宋彭杲夫婦墓〉，《文物》，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</si>
  <si>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陝西省安康縣張灘鄉汪家嶺</t>
    </r>
  </si>
  <si>
    <r>
      <rPr>
        <sz val="12"/>
        <color theme="1"/>
        <rFont val="Arial"/>
        <family val="2"/>
      </rPr>
      <t>任天錫</t>
    </r>
  </si>
  <si>
    <r>
      <rPr>
        <sz val="12"/>
        <color theme="1"/>
        <rFont val="Arial"/>
        <family val="2"/>
      </rPr>
      <t>李啟良，〈南宋果州團練使任天錫墓碑〉，《文博》，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</si>
  <si>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陝西省南鄭縣新集公社</t>
    </r>
  </si>
  <si>
    <r>
      <rPr>
        <sz val="12"/>
        <color theme="1"/>
        <rFont val="Arial"/>
        <family val="2"/>
      </rPr>
      <t>吳忠嗣</t>
    </r>
  </si>
  <si>
    <r>
      <rPr>
        <sz val="12"/>
        <color theme="1"/>
        <rFont val="Arial"/>
        <family val="2"/>
      </rPr>
      <t>陳顯遠，〈南宋吳忠嗣墓誌銘初考〉，《考古與文物》，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96-97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</si>
  <si>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湖北省武昌市卓刀泉</t>
    </r>
    <r>
      <rPr>
        <sz val="12"/>
        <color theme="1"/>
        <rFont val="Calibri"/>
        <family val="2"/>
      </rPr>
      <t>M541</t>
    </r>
  </si>
  <si>
    <r>
      <rPr>
        <sz val="12"/>
        <color theme="1"/>
        <rFont val="Arial"/>
        <family val="2"/>
      </rPr>
      <t>任晞靖</t>
    </r>
  </si>
  <si>
    <r>
      <rPr>
        <sz val="12"/>
        <color theme="1"/>
        <rFont val="Arial"/>
        <family val="2"/>
      </rPr>
      <t>湖北省文物管理委員會，〈武昌卓刀泉兩座南宋墓葬的清理〉，《考古》，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237-241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</si>
  <si>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湖北省武昌市卓刀泉</t>
    </r>
    <r>
      <rPr>
        <sz val="12"/>
        <color theme="1"/>
        <rFont val="Calibri"/>
        <family val="2"/>
      </rPr>
      <t>M542</t>
    </r>
  </si>
  <si>
    <r>
      <rPr>
        <sz val="12"/>
        <color theme="1"/>
        <rFont val="Arial"/>
        <family val="2"/>
      </rPr>
      <t>湖北省黃陂縣滠口開發區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</si>
  <si>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武漢市博物館、盤龍城工作站、黃陂縣文管所，〈黃陂縣灄口開發區俊華藥廠工地宋代墓葬清理簡報〉，《江漢考古》，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17-20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</si>
  <si>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湖北省巴東縣官渡口鎮五里堆村</t>
    </r>
    <r>
      <rPr>
        <sz val="12"/>
        <color theme="1"/>
        <rFont val="Calibri"/>
        <family val="2"/>
      </rPr>
      <t>M101</t>
    </r>
  </si>
  <si>
    <r>
      <rPr>
        <sz val="12"/>
        <color theme="1"/>
        <rFont val="Arial"/>
        <family val="2"/>
      </rPr>
      <t>湖北省文物考古研究所、南京大學歷史系考古專業，〈湖北巴東縣銀盤墓群發掘報告〉，《南方文物》，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</si>
  <si>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湖北省巴東縣官渡口鎮五里堆村</t>
    </r>
    <r>
      <rPr>
        <sz val="12"/>
        <color theme="1"/>
        <rFont val="Calibri"/>
        <family val="2"/>
      </rPr>
      <t>M212</t>
    </r>
  </si>
  <si>
    <r>
      <rPr>
        <sz val="12"/>
        <color theme="1"/>
        <rFont val="Arial"/>
        <family val="2"/>
      </rPr>
      <t>湖北省武漢市青山區工人村</t>
    </r>
  </si>
  <si>
    <r>
      <rPr>
        <sz val="12"/>
        <color theme="1"/>
        <rFont val="Arial"/>
        <family val="2"/>
      </rPr>
      <t>任忠訓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、蔣氏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北室</t>
    </r>
    <r>
      <rPr>
        <sz val="12"/>
        <color theme="1"/>
        <rFont val="Calibri"/>
        <family val="2"/>
      </rPr>
      <t>)</t>
    </r>
  </si>
  <si>
    <r>
      <t>?-1256(</t>
    </r>
    <r>
      <rPr>
        <sz val="12"/>
        <color theme="1"/>
        <rFont val="Arial"/>
        <family val="2"/>
      </rPr>
      <t>任忠訓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1192-1256(</t>
    </r>
    <r>
      <rPr>
        <sz val="12"/>
        <color theme="1"/>
        <rFont val="Arial"/>
        <family val="2"/>
      </rPr>
      <t>蔣氏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</si>
  <si>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武漢市文物處，〈武漢市青山宋墓清理簡報〉，《江漢考古》，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</si>
  <si>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湖北省麻城市木子店鎮上馬石村</t>
    </r>
  </si>
  <si>
    <r>
      <rPr>
        <sz val="12"/>
        <color theme="1"/>
        <rFont val="Arial"/>
        <family val="2"/>
      </rPr>
      <t>麻城市博物館，〈麻城上馬石村宋墓清理簡報〉，《江漢考古》，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</si>
  <si>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湖北省鄂州市汀祖鎮丁家坳村</t>
    </r>
  </si>
  <si>
    <r>
      <rPr>
        <sz val="12"/>
        <color theme="1"/>
        <rFont val="Arial"/>
        <family val="2"/>
      </rPr>
      <t>呂文顯</t>
    </r>
  </si>
  <si>
    <r>
      <rPr>
        <sz val="12"/>
        <color theme="1"/>
        <rFont val="Arial"/>
        <family val="2"/>
      </rPr>
      <t>鄂州市博物館，〈湖北鄂州汀祖南宋呂文顯墓發掘簡報〉，《江漢考古》，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60-64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</si>
  <si>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湖北省黃石市陽新縣楓林鎮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</si>
  <si>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武氏</t>
    </r>
  </si>
  <si>
    <r>
      <rPr>
        <sz val="12"/>
        <color theme="1"/>
        <rFont val="Arial"/>
        <family val="2"/>
      </rPr>
      <t>大沙鐵路陽新工段考古隊，〈陽新楓林鎮兩處宋、明墓葬發掘簡報〉，《江漢考古》，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29-34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</si>
  <si>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湖北省武漢市武昌區傅家坡</t>
    </r>
  </si>
  <si>
    <r>
      <rPr>
        <sz val="12"/>
        <color theme="1"/>
        <rFont val="Arial"/>
        <family val="2"/>
      </rPr>
      <t>湖北省博物館，〈武昌傅家坡宋墓發掘簡報〉，《江漢考古》，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36-41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</si>
  <si>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湖北省黃岡市羅田縣</t>
    </r>
  </si>
  <si>
    <r>
      <rPr>
        <sz val="12"/>
        <color theme="1"/>
        <rFont val="Arial"/>
        <family val="2"/>
      </rPr>
      <t>羅田縣文管所，〈羅田縣汪家橋宋墓發掘記〉，《江漢考古》，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</si>
  <si>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湖南省長沙市楊家山</t>
    </r>
  </si>
  <si>
    <r>
      <rPr>
        <sz val="12"/>
        <color theme="1"/>
        <rFont val="Arial"/>
        <family val="2"/>
      </rPr>
      <t>湖南</t>
    </r>
  </si>
  <si>
    <r>
      <rPr>
        <sz val="12"/>
        <color theme="1"/>
        <rFont val="Arial"/>
        <family val="2"/>
      </rPr>
      <t>王趯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遷葬</t>
    </r>
    <r>
      <rPr>
        <sz val="12"/>
        <color theme="1"/>
        <rFont val="Calibri"/>
        <family val="2"/>
      </rPr>
      <t>)</t>
    </r>
  </si>
  <si>
    <r>
      <t>1104-1170(67)(</t>
    </r>
    <r>
      <rPr>
        <sz val="12"/>
        <color theme="1"/>
        <rFont val="Arial"/>
        <family val="2"/>
      </rPr>
      <t>王趯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1106-1148(43)(</t>
    </r>
    <r>
      <rPr>
        <sz val="12"/>
        <color theme="1"/>
        <rFont val="Arial"/>
        <family val="2"/>
      </rPr>
      <t>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</si>
  <si>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高至喜，〈長沙東郊楊家山發現南宋墓〉，《考古》，</t>
    </r>
    <r>
      <rPr>
        <sz val="12"/>
        <color theme="1"/>
        <rFont val="Calibri"/>
        <family val="2"/>
      </rPr>
      <t>1961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148-150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</si>
  <si>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湖南省祁陽縣黃泥塘鎮</t>
    </r>
  </si>
  <si>
    <r>
      <rPr>
        <sz val="12"/>
        <color theme="1"/>
        <rFont val="Arial"/>
        <family val="2"/>
      </rPr>
      <t>楊仕衡，〈湖南祁陽縣黃泥壙鎮發現宋墓〉，《考古》，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</si>
  <si>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湖南臨湘縣陸城通濟橋石橋溝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</si>
  <si>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湖南省博物館，〈湖南臨湘陸城宋元墓清理簡報〉，《考古》，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63-65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</si>
  <si>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江蘇省蘇州市吳縣斜塘鎮盛敦村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原載吳縣斜塘琼姬墩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</si>
  <si>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陸氏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</si>
  <si>
    <r>
      <t>1202-1253(</t>
    </r>
    <r>
      <rPr>
        <sz val="12"/>
        <color theme="1"/>
        <rFont val="Arial"/>
        <family val="2"/>
      </rPr>
      <t>陸氏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</si>
  <si>
    <r>
      <rPr>
        <sz val="12"/>
        <color theme="1"/>
        <rFont val="Arial"/>
        <family val="2"/>
      </rPr>
      <t>張志新、姚勤德，〈吳縣斜塘琼姬墩發現宋代紀年墓葬〉，《文博通訊》，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</si>
  <si>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江蘇省鎮江市京口區東郊京峴山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未開掘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</si>
  <si>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宗澤</t>
    </r>
  </si>
  <si>
    <r>
      <rPr>
        <sz val="12"/>
        <color theme="1"/>
        <rFont val="Arial"/>
        <family val="2"/>
      </rPr>
      <t>志恭，〈宋代抗金名將宗澤墓〉，《文博通訊》，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</si>
  <si>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浙江省寧波市餘姚市大隱鎮下磨村後山</t>
    </r>
  </si>
  <si>
    <r>
      <rPr>
        <sz val="12"/>
        <color theme="1"/>
        <rFont val="Arial"/>
        <family val="2"/>
      </rPr>
      <t>汪大猷</t>
    </r>
  </si>
  <si>
    <r>
      <rPr>
        <sz val="12"/>
        <color theme="1"/>
        <rFont val="Arial"/>
        <family val="2"/>
      </rPr>
      <t>浙江寧波市文物考古研究所、浙江余姚市文物保護管理所，〈浙江余姚大隱南宋汪大猷墓發掘報告〉，《南方文物》，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57-64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</si>
  <si>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江蘇省南京市雨花台區</t>
    </r>
  </si>
  <si>
    <r>
      <rPr>
        <sz val="12"/>
        <color theme="1"/>
        <rFont val="Arial"/>
        <family val="2"/>
      </rPr>
      <t>張九文、章灣，〈南京市郊宋墓〉，《南方文物》，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</si>
  <si>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浙江省湖州市長興縣石泉村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原載吳興縣湖州下昂集鎮北石泉村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</si>
  <si>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隋全田，〈浙江吳興石泉宋墓〉，收入《文物資料叢刊》，第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135-136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</si>
  <si>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上海縣朱行鄉</t>
    </r>
  </si>
  <si>
    <r>
      <rPr>
        <sz val="12"/>
        <color theme="1"/>
        <rFont val="Arial"/>
        <family val="2"/>
      </rPr>
      <t>上海</t>
    </r>
  </si>
  <si>
    <r>
      <rPr>
        <sz val="12"/>
        <color theme="1"/>
        <rFont val="Arial"/>
        <family val="2"/>
      </rPr>
      <t>張珒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</si>
  <si>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1162-1213(52)(</t>
    </r>
    <r>
      <rPr>
        <sz val="12"/>
        <color theme="1"/>
        <rFont val="Arial"/>
        <family val="2"/>
      </rPr>
      <t>張珒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</si>
  <si>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沈令昕、謝椎柳，〈上海西郊朱行鄉發現宋墓〉，《考古》，</t>
    </r>
    <r>
      <rPr>
        <sz val="12"/>
        <color theme="1"/>
        <rFont val="Calibri"/>
        <family val="2"/>
      </rPr>
      <t>1959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110-111</t>
    </r>
    <r>
      <rPr>
        <sz val="12"/>
        <color theme="1"/>
        <rFont val="Arial"/>
        <family val="2"/>
      </rPr>
      <t>。
黃宣佩，〈上海宋墓〉，《考古》，</t>
    </r>
    <r>
      <rPr>
        <sz val="12"/>
        <color theme="1"/>
        <rFont val="Calibri"/>
        <family val="2"/>
      </rPr>
      <t>1962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418-419</t>
    </r>
    <r>
      <rPr>
        <sz val="12"/>
        <color theme="1"/>
        <rFont val="Arial"/>
        <family val="2"/>
      </rPr>
      <t>。
何繼英；上海博物館，《上海唐宋元墓》，北京：科學出版社，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。
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Arial"/>
        <family val="2"/>
      </rPr>
      <t>。
廉萍，〈宋代出土文物中「壽星圖」的辨識〉，《中國國家博物館館刊》，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</si>
  <si>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浙江省溫州市蒼南縣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報告載平陽縣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橋墩水庫</t>
    </r>
  </si>
  <si>
    <r>
      <rPr>
        <sz val="12"/>
        <color theme="1"/>
        <rFont val="Arial"/>
        <family val="2"/>
      </rPr>
      <t>黃石、王蕙</t>
    </r>
  </si>
  <si>
    <r>
      <t>1110-1175(66)(</t>
    </r>
    <r>
      <rPr>
        <sz val="12"/>
        <color theme="1"/>
        <rFont val="Arial"/>
        <family val="2"/>
      </rPr>
      <t>黃石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?-1184(</t>
    </r>
    <r>
      <rPr>
        <sz val="12"/>
        <color theme="1"/>
        <rFont val="Arial"/>
        <family val="2"/>
      </rPr>
      <t>王蕙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</si>
  <si>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葉紅，〈浙江平陽縣宋墓〉，《考古》，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80-81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</si>
  <si>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浙江省溫州市蒼南縣橋墩水庫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報告載浙江平陽縣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黃裳夫婦合葬墓</t>
    </r>
  </si>
  <si>
    <r>
      <rPr>
        <sz val="12"/>
        <color theme="1"/>
        <rFont val="Arial"/>
        <family val="2"/>
      </rPr>
      <t>林氏、黃裳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</si>
  <si>
    <r>
      <t>?-1186(</t>
    </r>
    <r>
      <rPr>
        <sz val="12"/>
        <color theme="1"/>
        <rFont val="Arial"/>
        <family val="2"/>
      </rPr>
      <t>林氏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</si>
  <si>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江蘇省南京市棲霞區龍潭鎮</t>
    </r>
  </si>
  <si>
    <r>
      <rPr>
        <sz val="12"/>
        <color theme="1"/>
        <rFont val="Arial"/>
        <family val="2"/>
      </rPr>
      <t>金琦，〈南京市郊區龍潭宋墓〉，《考古》，</t>
    </r>
    <r>
      <rPr>
        <sz val="12"/>
        <color theme="1"/>
        <rFont val="Calibri"/>
        <family val="2"/>
      </rPr>
      <t>1963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344-345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</si>
  <si>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江蘇省鎮江市句容市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報告載金壇縣和句容縣交界處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茅山東麓黑龍崗東向坡</t>
    </r>
  </si>
  <si>
    <r>
      <rPr>
        <sz val="12"/>
        <color theme="1"/>
        <rFont val="Arial"/>
        <family val="2"/>
      </rPr>
      <t>周瑀</t>
    </r>
  </si>
  <si>
    <r>
      <t>1222-1249(28)</t>
    </r>
    <r>
      <rPr>
        <sz val="12"/>
        <color theme="1"/>
        <rFont val="Arial"/>
        <family val="2"/>
      </rPr>
      <t>或</t>
    </r>
    <r>
      <rPr>
        <sz val="12"/>
        <color theme="1"/>
        <rFont val="Calibri"/>
        <family val="2"/>
      </rPr>
      <t>1261(40)(</t>
    </r>
    <r>
      <rPr>
        <sz val="12"/>
        <color theme="1"/>
        <rFont val="Arial"/>
        <family val="2"/>
      </rPr>
      <t>據星象圖上的雞所推測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</si>
  <si>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鎮江市博物館、金壇縣文管會，〈江蘇金壇南宋周瑀墓發掘簡報〉，《文物》，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18-27</t>
    </r>
    <r>
      <rPr>
        <sz val="12"/>
        <color theme="1"/>
        <rFont val="Arial"/>
        <family val="2"/>
      </rPr>
      <t>。
鎮江市博物館等，〈金壇南宋周瑀墓〉，《考古學報》，</t>
    </r>
    <r>
      <rPr>
        <sz val="12"/>
        <color theme="1"/>
        <rFont val="Calibri"/>
        <family val="2"/>
      </rPr>
      <t>1977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105-131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</si>
  <si>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浙江省紹興市越城區東湖鎮桐梧村，紹</t>
    </r>
    <r>
      <rPr>
        <sz val="12"/>
        <color theme="1"/>
        <rFont val="Calibri"/>
        <family val="2"/>
      </rPr>
      <t>M323</t>
    </r>
  </si>
  <si>
    <r>
      <rPr>
        <sz val="12"/>
        <color theme="1"/>
        <rFont val="Arial"/>
        <family val="2"/>
      </rPr>
      <t>蔣明明，〈浙江紹興市桐梧村南宋墓葬〉，《考古》，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</si>
  <si>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江蘇省蘇州市吳中區博士塢林家山</t>
    </r>
  </si>
  <si>
    <r>
      <rPr>
        <sz val="12"/>
        <color theme="1"/>
        <rFont val="Arial"/>
        <family val="2"/>
      </rPr>
      <t>趙善蒼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</si>
  <si>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?-1170(</t>
    </r>
    <r>
      <rPr>
        <sz val="12"/>
        <color theme="1"/>
        <rFont val="Arial"/>
        <family val="2"/>
      </rPr>
      <t>趙善蒼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</si>
  <si>
    <r>
      <rPr>
        <sz val="12"/>
        <color theme="1"/>
        <rFont val="Arial"/>
        <family val="2"/>
      </rPr>
      <t>鍾兆錦，〈蘇州附近宋趙善蒼墓清理簡報〉，《考古通訊》，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43-45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</si>
  <si>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浙江省紹興縣紹興市棠棣鄉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報告載紹興漓渚棠棣鄉劉家村附近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，漓棠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</si>
  <si>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黃作霖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、虞凈真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</si>
  <si>
    <r>
      <t>1158-1216(</t>
    </r>
    <r>
      <rPr>
        <sz val="12"/>
        <color theme="1"/>
        <rFont val="Arial"/>
        <family val="2"/>
      </rPr>
      <t>黃作霖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1157-1241(</t>
    </r>
    <r>
      <rPr>
        <sz val="12"/>
        <color theme="1"/>
        <rFont val="Arial"/>
        <family val="2"/>
      </rPr>
      <t>虞淨真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</si>
  <si>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趙人俊、姚仲沅，〈紹興漓渚棠棣鄉的南宋磚室墓〉，《考古通訊》，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</si>
  <si>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浙江省紹興市新昌縣丁村村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原載新昌縣新溪公社丁村學校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</si>
  <si>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盧</t>
    </r>
    <r>
      <rPr>
        <sz val="12"/>
        <color theme="1"/>
        <rFont val="Calibri"/>
        <family val="2"/>
      </rPr>
      <t>𨓯</t>
    </r>
  </si>
  <si>
    <r>
      <rPr>
        <sz val="12"/>
        <color theme="1"/>
        <rFont val="Arial"/>
        <family val="2"/>
      </rPr>
      <t>潘表惠，〈紹興市考古學會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年年會專輯：浙江新昌南宋墓發掘簡報〉，《南方文物》，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86-90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</si>
  <si>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浙江省紹興市新昌縣丁村村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原載新昌縣新溪公社丁村學校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</si>
  <si>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季氏</t>
    </r>
  </si>
  <si>
    <r>
      <rPr>
        <sz val="12"/>
        <color theme="1"/>
        <rFont val="Arial"/>
        <family val="2"/>
      </rPr>
      <t>浙江省紹興市新昌縣丁村村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原載新昌縣新溪公社丁村學校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</si>
  <si>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江蘇省江浦縣</t>
    </r>
  </si>
  <si>
    <r>
      <rPr>
        <sz val="12"/>
        <color theme="1"/>
        <rFont val="Arial"/>
        <family val="2"/>
      </rPr>
      <t>張同之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、章氏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</si>
  <si>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1147-1196(50)(</t>
    </r>
    <r>
      <rPr>
        <sz val="12"/>
        <color theme="1"/>
        <rFont val="Arial"/>
        <family val="2"/>
      </rPr>
      <t>張同之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1154-1200(47)(</t>
    </r>
    <r>
      <rPr>
        <sz val="12"/>
        <color theme="1"/>
        <rFont val="Arial"/>
        <family val="2"/>
      </rPr>
      <t>章氏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</si>
  <si>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南京市博物館，〈江浦黃悅嶺南宋張同之夫婦墓〉，《文物》，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59-66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</si>
  <si>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上海市青浦區福泉山</t>
    </r>
    <r>
      <rPr>
        <sz val="12"/>
        <color theme="1"/>
        <rFont val="Calibri"/>
        <family val="2"/>
      </rPr>
      <t>T17M1</t>
    </r>
  </si>
  <si>
    <r>
      <rPr>
        <sz val="12"/>
        <color theme="1"/>
        <rFont val="Arial"/>
        <family val="2"/>
      </rPr>
      <t>上海博物館，〈上海福泉山唐宋墓〉，《考古》，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135-137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</si>
  <si>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浙江省金華市磐安縣安文鎮寺口村半月山腳下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</si>
  <si>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磐安縣文管會、趙一新，〈浙江磐安縣安文宋墓〉，《文物》，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</si>
  <si>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浙江省紹興市諸暨市長山村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報告載浙江諸暨長山腳下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</si>
  <si>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董康嗣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、周氏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左室</t>
    </r>
    <r>
      <rPr>
        <sz val="12"/>
        <color theme="1"/>
        <rFont val="Calibri"/>
        <family val="2"/>
      </rPr>
      <t>)</t>
    </r>
  </si>
  <si>
    <r>
      <t>1134-1201(68)(</t>
    </r>
    <r>
      <rPr>
        <sz val="12"/>
        <color theme="1"/>
        <rFont val="Arial"/>
        <family val="2"/>
      </rPr>
      <t>董康嗣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1136-1206(71)(</t>
    </r>
    <r>
      <rPr>
        <sz val="12"/>
        <color theme="1"/>
        <rFont val="Arial"/>
        <family val="2"/>
      </rPr>
      <t>周氏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</si>
  <si>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方志良，〈浙江諸暨南宋董康嗣夫婦墓〉，《文物》，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</si>
  <si>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江蘇省無錫市江陰市長涇鎮</t>
    </r>
  </si>
  <si>
    <r>
      <rPr>
        <sz val="12"/>
        <color theme="1"/>
        <rFont val="Arial"/>
        <family val="2"/>
      </rPr>
      <t>刁文偉、翁雪花，〈江蘇江陰長涇鎮宋墓〉，《文物》，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</si>
  <si>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浙江省杭州市北郊北大橋</t>
    </r>
  </si>
  <si>
    <r>
      <rPr>
        <sz val="12"/>
        <color theme="1"/>
        <rFont val="Arial"/>
        <family val="2"/>
      </rPr>
      <t>浙江省文物考古研究所，〈杭州北大橋宋墓〉，《文物》，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</si>
  <si>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浙江省嘉善縣陶家池西北半里陶違父子三人墓</t>
    </r>
  </si>
  <si>
    <r>
      <rPr>
        <sz val="12"/>
        <color theme="1"/>
        <rFont val="Arial"/>
        <family val="2"/>
      </rPr>
      <t>陶違、陶大章、陶大甄</t>
    </r>
  </si>
  <si>
    <r>
      <rPr>
        <sz val="12"/>
        <color theme="1"/>
        <rFont val="Arial"/>
        <family val="2"/>
      </rPr>
      <t>朱伯謙，〈浙江嘉善縣發現宋墓及帶壁畫的明墓〉，《文物參考資料》，</t>
    </r>
    <r>
      <rPr>
        <sz val="12"/>
        <color theme="1"/>
        <rFont val="Calibri"/>
        <family val="2"/>
      </rPr>
      <t>1954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139-142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</si>
  <si>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</t>
    </r>
  </si>
  <si>
    <r>
      <rPr>
        <sz val="12"/>
        <color theme="1"/>
        <rFont val="Arial"/>
        <family val="2"/>
      </rPr>
      <t>王淮</t>
    </r>
  </si>
  <si>
    <r>
      <rPr>
        <sz val="12"/>
        <color theme="1"/>
        <rFont val="Arial"/>
        <family val="2"/>
      </rPr>
      <t>張永世，〈金華王淮墓〉，《文物》，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</si>
  <si>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</si>
  <si>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薛極</t>
    </r>
    <r>
      <rPr>
        <sz val="12"/>
        <color theme="1"/>
        <rFont val="Calibri"/>
        <family val="2"/>
      </rPr>
      <t>?(</t>
    </r>
    <r>
      <rPr>
        <sz val="12"/>
        <color theme="1"/>
        <rFont val="Arial"/>
        <family val="2"/>
      </rPr>
      <t>考古報告據地方志推測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</si>
  <si>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陳晶、陳麗華，〈江蘇武進村前南宋墓清理紀要〉，《考古》，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247-260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</si>
  <si>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</si>
  <si>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</si>
  <si>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</si>
  <si>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</si>
  <si>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</si>
  <si>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江蘇武進縣村前鄉蔣塘村</t>
    </r>
    <r>
      <rPr>
        <sz val="12"/>
        <color theme="1"/>
        <rFont val="Calibri"/>
        <family val="2"/>
      </rPr>
      <t>M1.2.3.4.5.6(</t>
    </r>
    <r>
      <rPr>
        <sz val="12"/>
        <color theme="1"/>
        <rFont val="Arial"/>
        <family val="2"/>
      </rPr>
      <t>隨葬品出土不明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</si>
  <si>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江蘇省南京市玄武區新莊村</t>
    </r>
  </si>
  <si>
    <r>
      <rPr>
        <sz val="12"/>
        <color theme="1"/>
        <rFont val="Arial"/>
        <family val="2"/>
      </rPr>
      <t>陳福坤，〈南京太平門外新庄村宋墓清理記略〉，《考古通訊》，</t>
    </r>
    <r>
      <rPr>
        <sz val="12"/>
        <color theme="1"/>
        <rFont val="Calibri"/>
        <family val="2"/>
      </rPr>
      <t>1958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</si>
  <si>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江蘇省無錫市濱湖區興竹村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</si>
  <si>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無錫市博物館，〈江蘇無錫興竹宋墓〉，《文物》，</t>
    </r>
    <r>
      <rPr>
        <sz val="12"/>
        <color theme="1"/>
        <rFont val="Calibri"/>
        <family val="2"/>
      </rPr>
      <t>1990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</si>
  <si>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江蘇省吳江縣同里蔬菜大隊</t>
    </r>
  </si>
  <si>
    <r>
      <rPr>
        <sz val="12"/>
        <color theme="1"/>
        <rFont val="Arial"/>
        <family val="2"/>
      </rPr>
      <t>葉奘、鄒氏</t>
    </r>
  </si>
  <si>
    <r>
      <t>?-1187(</t>
    </r>
    <r>
      <rPr>
        <sz val="12"/>
        <color theme="1"/>
        <rFont val="Arial"/>
        <family val="2"/>
      </rPr>
      <t>葉奘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?-1195(</t>
    </r>
    <r>
      <rPr>
        <sz val="12"/>
        <color theme="1"/>
        <rFont val="Arial"/>
        <family val="2"/>
      </rPr>
      <t>鄒氏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</si>
  <si>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蘇文，〈江蘇吳江出土一批宋瓷〉，《文物》，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</si>
  <si>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江蘇鎮江市畜牧場官壙橋大隊</t>
    </r>
  </si>
  <si>
    <r>
      <rPr>
        <sz val="12"/>
        <color theme="1"/>
        <rFont val="Arial"/>
        <family val="2"/>
      </rPr>
      <t>蘇鎮，〈鎮江市郊發現南宋墓〉，《文物》，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</si>
  <si>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江蘇南京江寧縣銅井鄉牧龍鎮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</si>
  <si>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南京市博物館，〈南京江寧縣牧龍鎮宋秦檜家族墓清理報告〉，《東南文化》，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56-61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</si>
  <si>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江蘇南京江寧縣銅井鄉牧龍鎮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</si>
  <si>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江蘇南京市江寧開發區</t>
    </r>
  </si>
  <si>
    <r>
      <rPr>
        <sz val="12"/>
        <color theme="1"/>
        <rFont val="Arial"/>
        <family val="2"/>
      </rPr>
      <t>楊善慶</t>
    </r>
  </si>
  <si>
    <r>
      <rPr>
        <sz val="12"/>
        <color theme="1"/>
        <rFont val="Arial"/>
        <family val="2"/>
      </rPr>
      <t>南京市博物館、江寧區博物館，〈江蘇南京南宋周國太夫人墓〉，《東南文化》，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</si>
  <si>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江蘇省吳縣楓橋高景山西麓金盆塢</t>
    </r>
  </si>
  <si>
    <r>
      <rPr>
        <sz val="12"/>
        <color theme="1"/>
        <rFont val="Arial"/>
        <family val="2"/>
      </rPr>
      <t>魏了翁</t>
    </r>
  </si>
  <si>
    <r>
      <rPr>
        <sz val="12"/>
        <color theme="1"/>
        <rFont val="Arial"/>
        <family val="2"/>
      </rPr>
      <t>姚勤德，〈宋魏了翁墓重新發現〉，《東南文化》，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</si>
  <si>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江蘇省鎮江市郊丹徒鎮左湖村</t>
    </r>
  </si>
  <si>
    <r>
      <rPr>
        <sz val="12"/>
        <color theme="1"/>
        <rFont val="Arial"/>
        <family val="2"/>
      </rPr>
      <t>岳超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主室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、侯氏、</t>
    </r>
    <r>
      <rPr>
        <sz val="12"/>
        <color theme="1"/>
        <rFont val="Calibri"/>
        <family val="2"/>
      </rPr>
      <t>Unknown</t>
    </r>
  </si>
  <si>
    <r>
      <t>?-1160(</t>
    </r>
    <r>
      <rPr>
        <sz val="12"/>
        <color theme="1"/>
        <rFont val="Arial"/>
        <family val="2"/>
      </rPr>
      <t>岳超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侯氏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Unknown(Unknown)</t>
    </r>
  </si>
  <si>
    <r>
      <rPr>
        <sz val="12"/>
        <color theme="1"/>
        <rFont val="Arial"/>
        <family val="2"/>
      </rPr>
      <t>鎮江博物館，〈丹徒左湖南宋岳超墓發掘簡報〉，《東南文化》，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</si>
  <si>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江蘇省南京市浦口區江浦黃山嶺南坡</t>
    </r>
  </si>
  <si>
    <r>
      <rPr>
        <sz val="12"/>
        <color theme="1"/>
        <rFont val="Arial"/>
        <family val="2"/>
      </rPr>
      <t>張孝祥</t>
    </r>
  </si>
  <si>
    <r>
      <rPr>
        <sz val="12"/>
        <color theme="1"/>
        <rFont val="Arial"/>
        <family val="2"/>
      </rPr>
      <t>朱錫友，〈張孝祥墓碑的發現及墓在江浦考〉，《文博通訊》，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35-38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</si>
  <si>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浙江省慶元縣城西北</t>
    </r>
  </si>
  <si>
    <r>
      <rPr>
        <sz val="12"/>
        <color theme="1"/>
        <rFont val="Arial"/>
        <family val="2"/>
      </rPr>
      <t>胡留</t>
    </r>
  </si>
  <si>
    <r>
      <rPr>
        <sz val="12"/>
        <color theme="1"/>
        <rFont val="Arial"/>
        <family val="2"/>
      </rPr>
      <t>吳志標，〈《胡留墓誌銘》考〉，《東方博物》，</t>
    </r>
    <r>
      <rPr>
        <sz val="12"/>
        <color theme="1"/>
        <rFont val="Calibri"/>
        <family val="2"/>
      </rPr>
      <t>28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</si>
  <si>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浙江省金華市紅湖路</t>
    </r>
    <r>
      <rPr>
        <sz val="12"/>
        <color theme="1"/>
        <rFont val="Calibri"/>
        <family val="2"/>
      </rPr>
      <t>M1-M4</t>
    </r>
  </si>
  <si>
    <r>
      <rPr>
        <sz val="12"/>
        <color theme="1"/>
        <rFont val="Arial"/>
        <family val="2"/>
      </rPr>
      <t>鄭繼道</t>
    </r>
    <r>
      <rPr>
        <sz val="12"/>
        <color theme="1"/>
        <rFont val="Calibri"/>
        <family val="2"/>
      </rPr>
      <t>(M1)(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、鄭母徐氏</t>
    </r>
    <r>
      <rPr>
        <sz val="12"/>
        <color theme="1"/>
        <rFont val="Calibri"/>
        <family val="2"/>
      </rPr>
      <t>(M2)</t>
    </r>
    <r>
      <rPr>
        <sz val="12"/>
        <color theme="1"/>
        <rFont val="Arial"/>
        <family val="2"/>
      </rPr>
      <t>、鄭妻陳氏</t>
    </r>
    <r>
      <rPr>
        <sz val="12"/>
        <color theme="1"/>
        <rFont val="Calibri"/>
        <family val="2"/>
      </rPr>
      <t>(M3)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N(M4)</t>
    </r>
  </si>
  <si>
    <r>
      <t>1136-1201(66)(M2)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1155-1198(M3)</t>
    </r>
  </si>
  <si>
    <r>
      <rPr>
        <sz val="12"/>
        <color theme="1"/>
        <rFont val="Arial"/>
        <family val="2"/>
      </rPr>
      <t>趙一新、趙婧、蔣金治，〈金華南宋鄭繼道家族墓清理簡報〉，《東方博物》，</t>
    </r>
    <r>
      <rPr>
        <sz val="12"/>
        <color theme="1"/>
        <rFont val="Calibri"/>
        <family val="2"/>
      </rPr>
      <t>28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</si>
  <si>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浙江省紹興市諸暨陶朱山東麓桃花嶺</t>
    </r>
  </si>
  <si>
    <r>
      <rPr>
        <sz val="12"/>
        <color theme="1"/>
        <rFont val="Arial"/>
        <family val="2"/>
      </rPr>
      <t>武氏、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</si>
  <si>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t>1138-1181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</si>
  <si>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宋美英，〈諸暨桃花嶺南宋紀年墓研究〉，《東方博物》，</t>
    </r>
    <r>
      <rPr>
        <sz val="12"/>
        <color theme="1"/>
        <rFont val="Calibri"/>
        <family val="2"/>
      </rPr>
      <t>33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</si>
  <si>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浙江金華陶朱路村</t>
    </r>
  </si>
  <si>
    <r>
      <rPr>
        <sz val="12"/>
        <color theme="1"/>
        <rFont val="Arial"/>
        <family val="2"/>
      </rPr>
      <t>舒公</t>
    </r>
  </si>
  <si>
    <r>
      <rPr>
        <sz val="12"/>
        <color theme="1"/>
        <rFont val="Arial"/>
        <family val="2"/>
      </rPr>
      <t>陳小雪，〈金華陶朱路村宋墓出土文物〉，《東方博物》，</t>
    </r>
    <r>
      <rPr>
        <sz val="12"/>
        <color theme="1"/>
        <rFont val="Calibri"/>
        <family val="2"/>
      </rPr>
      <t>33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6-12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</si>
  <si>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浙江東陽市胡前山村</t>
    </r>
  </si>
  <si>
    <r>
      <rPr>
        <sz val="12"/>
        <color theme="1"/>
        <rFont val="Arial"/>
        <family val="2"/>
      </rPr>
      <t>厲肅</t>
    </r>
  </si>
  <si>
    <r>
      <rPr>
        <sz val="12"/>
        <color theme="1"/>
        <rFont val="Arial"/>
        <family val="2"/>
      </rPr>
      <t>趙寧，〈浙江東陽市胡前山村發現南宋墓〉，《考古》，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89-92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</si>
  <si>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浙江省德清縣城頭鎮乾元山</t>
    </r>
  </si>
  <si>
    <r>
      <rPr>
        <sz val="12"/>
        <color theme="1"/>
        <rFont val="Arial"/>
        <family val="2"/>
      </rPr>
      <t>吳奧</t>
    </r>
  </si>
  <si>
    <r>
      <rPr>
        <sz val="12"/>
        <color theme="1"/>
        <rFont val="Arial"/>
        <family val="2"/>
      </rPr>
      <t>袁華，〈浙江德清出土南宋紀年墓文物〉，《南方文物》，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25-26</t>
    </r>
    <r>
      <rPr>
        <sz val="12"/>
        <color theme="1"/>
        <rFont val="Arial"/>
        <family val="2"/>
      </rPr>
      <t>。
廉萍，〈宋代出土文物中「壽星圖」的辨識〉，《中國國家博物館館刊》，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</si>
  <si>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浙江省衢州市</t>
    </r>
  </si>
  <si>
    <r>
      <rPr>
        <sz val="12"/>
        <color theme="1"/>
        <rFont val="Arial"/>
        <family val="2"/>
      </rPr>
      <t>史繩祖、楊氏</t>
    </r>
  </si>
  <si>
    <r>
      <t>1192-1274(83)(</t>
    </r>
    <r>
      <rPr>
        <sz val="12"/>
        <color theme="1"/>
        <rFont val="Arial"/>
        <family val="2"/>
      </rPr>
      <t>史繩祖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?-1271(</t>
    </r>
    <r>
      <rPr>
        <sz val="12"/>
        <color theme="1"/>
        <rFont val="Arial"/>
        <family val="2"/>
      </rPr>
      <t>楊氏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</si>
  <si>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衢州市文管會，〈浙江衢州市南宋墓出土器物〉，《考古》，</t>
    </r>
    <r>
      <rPr>
        <sz val="12"/>
        <color theme="1"/>
        <rFont val="Calibri"/>
        <family val="2"/>
      </rPr>
      <t>1983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1004-1011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</si>
  <si>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浙江蘭溪費壠口村</t>
    </r>
  </si>
  <si>
    <r>
      <rPr>
        <sz val="12"/>
        <color theme="1"/>
        <rFont val="Arial"/>
        <family val="2"/>
      </rPr>
      <t>蘭溪市博物館，〈浙江蘭溪市南宋墓〉，《考古》，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670-672</t>
    </r>
    <r>
      <rPr>
        <sz val="12"/>
        <color theme="1"/>
        <rFont val="Arial"/>
        <family val="2"/>
      </rPr>
      <t>。
陳星、周菊青，〈蘭溪費壠口村南宋墓出土文物〉，《東方博物》，</t>
    </r>
    <r>
      <rPr>
        <sz val="12"/>
        <color theme="1"/>
        <rFont val="Calibri"/>
        <family val="2"/>
      </rPr>
      <t>39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15-23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</si>
  <si>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浙江東陽白雲街道昆溪社區楊大塢村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金交椅山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</si>
  <si>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呂海萍，〈東陽金交椅山宋墓出土文物〉，《東方博物》，</t>
    </r>
    <r>
      <rPr>
        <sz val="12"/>
        <color theme="1"/>
        <rFont val="Calibri"/>
        <family val="2"/>
      </rPr>
      <t>39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</si>
  <si>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浙江省溫州市郭溪鎮梅園村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</si>
  <si>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趙氏</t>
    </r>
  </si>
  <si>
    <r>
      <rPr>
        <sz val="12"/>
        <color theme="1"/>
        <rFont val="Arial"/>
        <family val="2"/>
      </rPr>
      <t>王同軍，〈溫州郭溪梅園發現南宋張煇家族墓〉，《東方博物》，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1998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312-316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</si>
  <si>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浙江省溫州市郭溪鎮梅園村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</si>
  <si>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張煇</t>
    </r>
  </si>
  <si>
    <r>
      <rPr>
        <sz val="12"/>
        <color theme="1"/>
        <rFont val="Arial"/>
        <family val="2"/>
      </rPr>
      <t>浙江省溫州市郭溪鎮梅園村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</si>
  <si>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曹氏</t>
    </r>
  </si>
  <si>
    <r>
      <rPr>
        <sz val="12"/>
        <color theme="1"/>
        <rFont val="Arial"/>
        <family val="2"/>
      </rPr>
      <t>浙江省溫州市郭溪鎮梅園村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</si>
  <si>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張孝愷</t>
    </r>
  </si>
  <si>
    <r>
      <rPr>
        <sz val="12"/>
        <color theme="1"/>
        <rFont val="Arial"/>
        <family val="2"/>
      </rPr>
      <t>浙江省溫州市景山公園壁球館</t>
    </r>
  </si>
  <si>
    <r>
      <rPr>
        <sz val="12"/>
        <color theme="1"/>
        <rFont val="Arial"/>
        <family val="2"/>
      </rPr>
      <t>趙叔儀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、仇氏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</si>
  <si>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1093-1159(67)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1092-1147(56)</t>
    </r>
  </si>
  <si>
    <r>
      <rPr>
        <sz val="12"/>
        <color theme="1"/>
        <rFont val="Arial"/>
        <family val="2"/>
      </rPr>
      <t>溫州市文物保護考古所，〈浙江溫州南宋趙叔儀夫婦墓的發掘〉，《東南文化》，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48-53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</si>
  <si>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浙江省松陽縣裕溪鄉潘山村</t>
    </r>
  </si>
  <si>
    <r>
      <rPr>
        <sz val="12"/>
        <color theme="1"/>
        <rFont val="Arial"/>
        <family val="2"/>
      </rPr>
      <t>王永球，〈松陽潘山宋墓〉，《東方博物》，</t>
    </r>
    <r>
      <rPr>
        <sz val="12"/>
        <color theme="1"/>
        <rFont val="Calibri"/>
        <family val="2"/>
      </rPr>
      <t>39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24-26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</si>
  <si>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浙江省建德市大洋鎮下王村</t>
    </r>
  </si>
  <si>
    <r>
      <rPr>
        <sz val="12"/>
        <color theme="1"/>
        <rFont val="Arial"/>
        <family val="2"/>
      </rPr>
      <t>北京大學中國考古學研究中心、杭州市文物考古所，〈浙江省建德市大洋鎮下王村宋墓發掘簡報〉，《考古與文物》，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</si>
  <si>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江蘇省南京市雨花台區雨花南路西段公交公司基建工地</t>
    </r>
    <r>
      <rPr>
        <sz val="12"/>
        <color theme="1"/>
        <rFont val="Calibri"/>
        <family val="2"/>
      </rPr>
      <t>87YDM17</t>
    </r>
  </si>
  <si>
    <r>
      <rPr>
        <sz val="12"/>
        <color theme="1"/>
        <rFont val="Arial"/>
        <family val="2"/>
      </rPr>
      <t>南京市博物館、南京市雨花區文管會，〈南京南郊宋墓〉，《文物》，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</si>
  <si>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江蘇省南京市雨花台區雨花南路西段公交公司基建工地</t>
    </r>
    <r>
      <rPr>
        <sz val="12"/>
        <color theme="1"/>
        <rFont val="Calibri"/>
        <family val="2"/>
      </rPr>
      <t>96YCM13</t>
    </r>
  </si>
  <si>
    <r>
      <rPr>
        <sz val="12"/>
        <color theme="1"/>
        <rFont val="Arial"/>
        <family val="2"/>
      </rPr>
      <t>江蘇省南京市雨花台區雨花南路西段公交公司基建工地</t>
    </r>
    <r>
      <rPr>
        <sz val="12"/>
        <color theme="1"/>
        <rFont val="Calibri"/>
        <family val="2"/>
      </rPr>
      <t>96YCM16</t>
    </r>
  </si>
  <si>
    <r>
      <rPr>
        <sz val="12"/>
        <color theme="1"/>
        <rFont val="Arial"/>
        <family val="2"/>
      </rPr>
      <t>婁元</t>
    </r>
  </si>
  <si>
    <r>
      <rPr>
        <sz val="12"/>
        <color theme="1"/>
        <rFont val="Arial"/>
        <family val="2"/>
      </rPr>
      <t>浙江省湖州市龍溪鄉三天門</t>
    </r>
  </si>
  <si>
    <r>
      <rPr>
        <sz val="12"/>
        <color theme="1"/>
        <rFont val="Arial"/>
        <family val="2"/>
      </rPr>
      <t>湖州市博物館，〈浙江湖州三天門宋墓〉，《東南文化》，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</si>
  <si>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浙江省湖州市菁山鄉利民村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現為新民村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</si>
  <si>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湖州市博物館，〈浙江湖州菁山宋墓〉，《東南文化》，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</si>
  <si>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浙江省杭州市西湖區老和山東麓浙大工地</t>
    </r>
    <r>
      <rPr>
        <sz val="12"/>
        <color theme="1"/>
        <rFont val="Calibri"/>
        <family val="2"/>
      </rPr>
      <t>M201</t>
    </r>
  </si>
  <si>
    <r>
      <rPr>
        <sz val="12"/>
        <color theme="1"/>
        <rFont val="Arial"/>
        <family val="2"/>
      </rPr>
      <t>蔣纘初，〈談杭州老和山宋墓出土的漆器〉，《文物》，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
華東地區文物工作隊，〈浙江省杭州市老和山第</t>
    </r>
    <r>
      <rPr>
        <sz val="12"/>
        <color theme="1"/>
        <rFont val="Calibri"/>
        <family val="2"/>
      </rPr>
      <t>201</t>
    </r>
    <r>
      <rPr>
        <sz val="12"/>
        <color theme="1"/>
        <rFont val="Arial"/>
        <family val="2"/>
      </rPr>
      <t>號宋墓的清理〉，《浙江省文物考古研究所學刊》，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463-466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</si>
  <si>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浙江省杭州市西湖區老和山東麓浙大工地</t>
    </r>
    <r>
      <rPr>
        <sz val="12"/>
        <color theme="1"/>
        <rFont val="Calibri"/>
        <family val="2"/>
      </rPr>
      <t>M202</t>
    </r>
  </si>
  <si>
    <r>
      <rPr>
        <sz val="12"/>
        <color theme="1"/>
        <rFont val="Arial"/>
        <family val="2"/>
      </rPr>
      <t>蔣纘初，〈談杭州老和山宋墓出土的漆器〉，《文物》，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</si>
  <si>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浙江省杭州市西湖區老和山東麓浙大工地</t>
    </r>
    <r>
      <rPr>
        <sz val="12"/>
        <color theme="1"/>
        <rFont val="Calibri"/>
        <family val="2"/>
      </rPr>
      <t>M203</t>
    </r>
  </si>
  <si>
    <r>
      <rPr>
        <sz val="12"/>
        <color theme="1"/>
        <rFont val="Arial"/>
        <family val="2"/>
      </rPr>
      <t>浙江省杭州市西湖區老和山東麓浙大工地</t>
    </r>
    <r>
      <rPr>
        <sz val="12"/>
        <color theme="1"/>
        <rFont val="Calibri"/>
        <family val="2"/>
      </rPr>
      <t>M204</t>
    </r>
  </si>
  <si>
    <r>
      <rPr>
        <sz val="12"/>
        <color theme="1"/>
        <rFont val="Arial"/>
        <family val="2"/>
      </rPr>
      <t>浙江省杭州鋼鐵廠工會水庫</t>
    </r>
    <r>
      <rPr>
        <sz val="12"/>
        <color theme="1"/>
        <rFont val="Calibri"/>
        <family val="2"/>
      </rPr>
      <t>?</t>
    </r>
  </si>
  <si>
    <r>
      <rPr>
        <sz val="12"/>
        <color theme="1"/>
        <rFont val="Arial"/>
        <family val="2"/>
      </rPr>
      <t>浙江省文物管理委員會，〈浙江省杭州鋼鐵廠宋墓概況〉，《浙江省文物考古研究所學刊》，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467-473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</si>
  <si>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浙江省溫嶺市新河鎮河頭梁村南部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</si>
  <si>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戴溫</t>
    </r>
    <r>
      <rPr>
        <sz val="12"/>
        <color theme="1"/>
        <rFont val="Calibri"/>
        <family val="2"/>
      </rPr>
      <t>(B)</t>
    </r>
    <r>
      <rPr>
        <sz val="12"/>
        <color theme="1"/>
        <rFont val="Arial"/>
        <family val="2"/>
      </rPr>
      <t>、車氏</t>
    </r>
    <r>
      <rPr>
        <sz val="12"/>
        <color theme="1"/>
        <rFont val="Calibri"/>
        <family val="2"/>
      </rPr>
      <t>(A)</t>
    </r>
  </si>
  <si>
    <r>
      <t>1167-1214(</t>
    </r>
    <r>
      <rPr>
        <sz val="12"/>
        <color theme="1"/>
        <rFont val="Arial"/>
        <family val="2"/>
      </rPr>
      <t>戴溫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1170-1240(71)(</t>
    </r>
    <r>
      <rPr>
        <sz val="12"/>
        <color theme="1"/>
        <rFont val="Arial"/>
        <family val="2"/>
      </rPr>
      <t>車氏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</si>
  <si>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張淑凝，〈溫嶺河頭梁宋代戴氏家族墓清理報告〉，《東方博物》，</t>
    </r>
    <r>
      <rPr>
        <sz val="12"/>
        <color theme="1"/>
        <rFont val="Calibri"/>
        <family val="2"/>
      </rPr>
      <t>43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41-50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</si>
  <si>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浙江省溫嶺市新河鎮河頭梁村南部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</si>
  <si>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戴忱</t>
    </r>
    <r>
      <rPr>
        <sz val="12"/>
        <color theme="1"/>
        <rFont val="Calibri"/>
        <family val="2"/>
      </rPr>
      <t>(B)</t>
    </r>
    <r>
      <rPr>
        <sz val="12"/>
        <color theme="1"/>
        <rFont val="Arial"/>
        <family val="2"/>
      </rPr>
      <t>、林氏</t>
    </r>
    <r>
      <rPr>
        <sz val="12"/>
        <color theme="1"/>
        <rFont val="Calibri"/>
        <family val="2"/>
      </rPr>
      <t>(A)</t>
    </r>
  </si>
  <si>
    <r>
      <t>1138-1186(</t>
    </r>
    <r>
      <rPr>
        <sz val="12"/>
        <color theme="1"/>
        <rFont val="Arial"/>
        <family val="2"/>
      </rPr>
      <t>戴忱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1134-1202(</t>
    </r>
    <r>
      <rPr>
        <sz val="12"/>
        <color theme="1"/>
        <rFont val="Arial"/>
        <family val="2"/>
      </rPr>
      <t>林氏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</si>
  <si>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浙江省溫嶺市新河鎮河頭梁村南部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</si>
  <si>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戴勳</t>
    </r>
    <r>
      <rPr>
        <sz val="12"/>
        <color theme="1"/>
        <rFont val="Calibri"/>
        <family val="2"/>
      </rPr>
      <t>(A)</t>
    </r>
    <r>
      <rPr>
        <sz val="12"/>
        <color theme="1"/>
        <rFont val="Arial"/>
        <family val="2"/>
      </rPr>
      <t>、林氏</t>
    </r>
    <r>
      <rPr>
        <sz val="12"/>
        <color theme="1"/>
        <rFont val="Calibri"/>
        <family val="2"/>
      </rPr>
      <t>(B)</t>
    </r>
  </si>
  <si>
    <r>
      <t>1166-1218(</t>
    </r>
    <r>
      <rPr>
        <sz val="12"/>
        <color theme="1"/>
        <rFont val="Arial"/>
        <family val="2"/>
      </rPr>
      <t>戴勳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1167-1232(</t>
    </r>
    <r>
      <rPr>
        <sz val="12"/>
        <color theme="1"/>
        <rFont val="Arial"/>
        <family val="2"/>
      </rPr>
      <t>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</si>
  <si>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浙江省武義縣城東熟溪街道胡處村的龍王山東麓</t>
    </r>
  </si>
  <si>
    <r>
      <rPr>
        <sz val="12"/>
        <color theme="1"/>
        <rFont val="Arial"/>
        <family val="2"/>
      </rPr>
      <t>徐謂禮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、林氏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</si>
  <si>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1202-1254(53)(</t>
    </r>
    <r>
      <rPr>
        <sz val="12"/>
        <color theme="1"/>
        <rFont val="Arial"/>
        <family val="2"/>
      </rPr>
      <t>徐謂禮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1201-1247(</t>
    </r>
    <r>
      <rPr>
        <sz val="12"/>
        <color theme="1"/>
        <rFont val="Arial"/>
        <family val="2"/>
      </rPr>
      <t>林氏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</si>
  <si>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李暉達、邵路程，〈武義南宋徐謂禮墓〉，《東方博物》，</t>
    </r>
    <r>
      <rPr>
        <sz val="12"/>
        <color theme="1"/>
        <rFont val="Calibri"/>
        <family val="2"/>
      </rPr>
      <t>46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20-29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</si>
  <si>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江蘇省揚州市廣陵區五台山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</si>
  <si>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江蘇省文物管理委員會、南京博物院，〈江蘇揚州五台山唐、五代、宋墓發掘簡報〉，《考古》，</t>
    </r>
    <r>
      <rPr>
        <sz val="12"/>
        <color theme="1"/>
        <rFont val="Calibri"/>
        <family val="2"/>
      </rPr>
      <t>1964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533-536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</si>
  <si>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浙江省杭州西湖區老和山下石壁山</t>
    </r>
    <r>
      <rPr>
        <sz val="12"/>
        <color theme="1"/>
        <rFont val="Calibri"/>
        <family val="2"/>
      </rPr>
      <t>M115</t>
    </r>
  </si>
  <si>
    <r>
      <rPr>
        <sz val="12"/>
        <color theme="1"/>
        <rFont val="Arial"/>
        <family val="2"/>
      </rPr>
      <t>浙江省文物考古研究所，〈杭州老和山唐、宋墓〉，《浙江省文物考古研究所學刊》，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258-274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</si>
  <si>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浙江省杭州西湖區老和山下石壁山</t>
    </r>
    <r>
      <rPr>
        <sz val="12"/>
        <color theme="1"/>
        <rFont val="Calibri"/>
        <family val="2"/>
      </rPr>
      <t>M116</t>
    </r>
  </si>
  <si>
    <r>
      <rPr>
        <sz val="12"/>
        <color theme="1"/>
        <rFont val="Arial"/>
        <family val="2"/>
      </rPr>
      <t>浙江省杭州西湖區老和山下石壁山</t>
    </r>
    <r>
      <rPr>
        <sz val="12"/>
        <color theme="1"/>
        <rFont val="Calibri"/>
        <family val="2"/>
      </rPr>
      <t>M123</t>
    </r>
  </si>
  <si>
    <r>
      <rPr>
        <sz val="12"/>
        <color theme="1"/>
        <rFont val="Arial"/>
        <family val="2"/>
      </rPr>
      <t>浙江省蘭溪縣密山南麓宋墓</t>
    </r>
  </si>
  <si>
    <r>
      <rPr>
        <sz val="12"/>
        <color theme="1"/>
        <rFont val="Arial"/>
        <family val="2"/>
      </rPr>
      <t>汪濟英，〈蘭溪南宋墓出土的棉毯及其他〉，《文物》，</t>
    </r>
    <r>
      <rPr>
        <sz val="12"/>
        <color theme="1"/>
        <rFont val="Calibri"/>
        <family val="2"/>
      </rPr>
      <t>1975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54-56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</si>
  <si>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浙江省慶元縣松源鎮會溪村和山國小南側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</si>
  <si>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胡紘</t>
    </r>
  </si>
  <si>
    <r>
      <rPr>
        <sz val="12"/>
        <color theme="1"/>
        <rFont val="Arial"/>
        <family val="2"/>
      </rPr>
      <t>浙江省文物考古研究所、慶元縣文物管理委員會，〈浙江慶元會溪南宋胡紘夫婦合葬墓發掘簡報〉，《文物》，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31-52</t>
    </r>
    <r>
      <rPr>
        <sz val="12"/>
        <color theme="1"/>
        <rFont val="Arial"/>
        <family val="2"/>
      </rPr>
      <t>。
任江，〈新出南宋胡紘壙志考略〉，《東南文化》，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93-96</t>
    </r>
    <r>
      <rPr>
        <sz val="12"/>
        <color theme="1"/>
        <rFont val="Arial"/>
        <family val="2"/>
      </rPr>
      <t>。
馬智忠，〈南宋《胡紘墓志》補釋〉，《文物》，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95-96</t>
    </r>
    <r>
      <rPr>
        <sz val="12"/>
        <color theme="1"/>
        <rFont val="Arial"/>
        <family val="2"/>
      </rPr>
      <t>。
浙江省文物考古研究所，〈慶元縣南宋開禧元年</t>
    </r>
    <r>
      <rPr>
        <sz val="12"/>
        <color theme="1"/>
        <rFont val="Calibri"/>
        <family val="2"/>
      </rPr>
      <t>(1205)</t>
    </r>
    <r>
      <rPr>
        <sz val="12"/>
        <color theme="1"/>
        <rFont val="Arial"/>
        <family val="2"/>
      </rPr>
      <t>胡紘夫婦墓〉，收入《浙江紀年墓與紀年瓷・麗水卷》，北京：文物出版社，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122-153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</si>
  <si>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浙江省慶元縣松源鎮會溪村和山國小南側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</si>
  <si>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胡紘妻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</si>
  <si>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浙江省文物考古研究所、慶元縣文物管理委員會，〈浙江慶元會溪南宋胡紘夫婦合葬墓發掘簡報〉，《文物》，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31-52</t>
    </r>
    <r>
      <rPr>
        <sz val="12"/>
        <color theme="1"/>
        <rFont val="Arial"/>
        <family val="2"/>
      </rPr>
      <t>。
浙江省文物考古研究所，〈慶元縣南宋開禧元年</t>
    </r>
    <r>
      <rPr>
        <sz val="12"/>
        <color theme="1"/>
        <rFont val="Calibri"/>
        <family val="2"/>
      </rPr>
      <t>(1205)</t>
    </r>
    <r>
      <rPr>
        <sz val="12"/>
        <color theme="1"/>
        <rFont val="Arial"/>
        <family val="2"/>
      </rPr>
      <t>胡紘夫婦墓〉，收入《浙江紀年墓與紀年瓷・麗水卷》，北京：文物出版社，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122-153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</si>
  <si>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浙江省台州市仙居縣湫山鄉下岸村</t>
    </r>
  </si>
  <si>
    <r>
      <rPr>
        <sz val="12"/>
        <color theme="1"/>
        <rFont val="Arial"/>
        <family val="2"/>
      </rPr>
      <t>華濤琛、張峋，〈仙居兩座宋墓出土的文物〉，《東方博物》，</t>
    </r>
    <r>
      <rPr>
        <sz val="12"/>
        <color theme="1"/>
        <rFont val="Calibri"/>
        <family val="2"/>
      </rPr>
      <t>49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50-54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</si>
  <si>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浙江省台州市仙居縣城關中橋頭村</t>
    </r>
  </si>
  <si>
    <r>
      <rPr>
        <sz val="12"/>
        <color theme="1"/>
        <rFont val="Arial"/>
        <family val="2"/>
      </rPr>
      <t>浙江省金華市金東區陶朱路社區</t>
    </r>
  </si>
  <si>
    <r>
      <rPr>
        <sz val="12"/>
        <color theme="1"/>
        <rFont val="Arial"/>
        <family val="2"/>
      </rPr>
      <t>王炳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、郭氏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</si>
  <si>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1129-1183(55)(</t>
    </r>
    <r>
      <rPr>
        <sz val="12"/>
        <color theme="1"/>
        <rFont val="Arial"/>
        <family val="2"/>
      </rPr>
      <t>王炳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</si>
  <si>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趙威、蔣金治，〈金華項牌村南宋墓〉，《東方博物》，</t>
    </r>
    <r>
      <rPr>
        <sz val="12"/>
        <color theme="1"/>
        <rFont val="Calibri"/>
        <family val="2"/>
      </rPr>
      <t>51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</si>
  <si>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浙江省衢州市龍游縣高仙塘</t>
    </r>
    <r>
      <rPr>
        <sz val="12"/>
        <color theme="1"/>
        <rFont val="Calibri"/>
        <family val="2"/>
      </rPr>
      <t>08</t>
    </r>
    <r>
      <rPr>
        <sz val="12"/>
        <color theme="1"/>
        <rFont val="Arial"/>
        <family val="2"/>
      </rPr>
      <t>龍．高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</si>
  <si>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朱土生，〈龍游高仙塘兩座宋墓發掘簡報〉，《東方博物》，</t>
    </r>
    <r>
      <rPr>
        <sz val="12"/>
        <color theme="1"/>
        <rFont val="Calibri"/>
        <family val="2"/>
      </rPr>
      <t>51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</si>
  <si>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上海市浦東高橋鎮老寶山城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</si>
  <si>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黃俁、</t>
    </r>
    <r>
      <rPr>
        <sz val="12"/>
        <color theme="1"/>
        <rFont val="Calibri"/>
        <family val="2"/>
      </rPr>
      <t>N</t>
    </r>
  </si>
  <si>
    <r>
      <rPr>
        <sz val="12"/>
        <color theme="1"/>
        <rFont val="Arial"/>
        <family val="2"/>
      </rPr>
      <t>何繼英；上海博物館，《上海唐宋元墓》，北京：科學出版社，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</si>
  <si>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上海市奉賢區南橋鎮三女岡</t>
    </r>
  </si>
  <si>
    <r>
      <rPr>
        <sz val="12"/>
        <color theme="1"/>
        <rFont val="Arial"/>
        <family val="2"/>
      </rPr>
      <t>于寬、秦氏、于之英</t>
    </r>
  </si>
  <si>
    <r>
      <t>?-1224(</t>
    </r>
    <r>
      <rPr>
        <sz val="12"/>
        <color theme="1"/>
        <rFont val="Arial"/>
        <family val="2"/>
      </rPr>
      <t>于寬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秦氏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1187-1208(</t>
    </r>
    <r>
      <rPr>
        <sz val="12"/>
        <color theme="1"/>
        <rFont val="Arial"/>
        <family val="2"/>
      </rPr>
      <t>于之英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</si>
  <si>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上海市寶山區月浦鄉南塘村</t>
    </r>
    <r>
      <rPr>
        <sz val="12"/>
        <color theme="1"/>
        <rFont val="Calibri"/>
        <family val="2"/>
      </rPr>
      <t>BYM1</t>
    </r>
  </si>
  <si>
    <r>
      <rPr>
        <sz val="12"/>
        <color theme="1"/>
        <rFont val="Arial"/>
        <family val="2"/>
      </rPr>
      <t>譚思通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、鄒氏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</si>
  <si>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1160-1234(</t>
    </r>
    <r>
      <rPr>
        <sz val="12"/>
        <color theme="1"/>
        <rFont val="Arial"/>
        <family val="2"/>
      </rPr>
      <t>譚思通</t>
    </r>
    <r>
      <rPr>
        <sz val="12"/>
        <color theme="1"/>
        <rFont val="Calibri"/>
        <family val="2"/>
      </rPr>
      <t xml:space="preserve">) 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?-1224(</t>
    </r>
    <r>
      <rPr>
        <sz val="12"/>
        <color theme="1"/>
        <rFont val="Arial"/>
        <family val="2"/>
      </rPr>
      <t>鄒氏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</si>
  <si>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何繼英；上海博物館，《上海唐宋元墓》，北京：科學出版社，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。
廉萍，〈宋代出土文物中「壽星圖」的辨識〉，《中國國家博物館館刊》，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40-56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</si>
  <si>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上海市寶山月浦鄉南塘村</t>
    </r>
    <r>
      <rPr>
        <sz val="12"/>
        <color theme="1"/>
        <rFont val="Calibri"/>
        <family val="2"/>
      </rPr>
      <t>BYM2</t>
    </r>
  </si>
  <si>
    <r>
      <rPr>
        <sz val="12"/>
        <color theme="1"/>
        <rFont val="Arial"/>
        <family val="2"/>
      </rPr>
      <t>趙淑真</t>
    </r>
  </si>
  <si>
    <r>
      <rPr>
        <sz val="12"/>
        <color theme="1"/>
        <rFont val="Arial"/>
        <family val="2"/>
      </rPr>
      <t>上海市嘉定縣西門康樂餅乾廠</t>
    </r>
  </si>
  <si>
    <r>
      <rPr>
        <sz val="12"/>
        <color theme="1"/>
        <rFont val="Arial"/>
        <family val="2"/>
      </rPr>
      <t>周必強、耿道真</t>
    </r>
  </si>
  <si>
    <r>
      <t>1167-1216(50)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1169-1229(61)</t>
    </r>
  </si>
  <si>
    <r>
      <rPr>
        <sz val="12"/>
        <color theme="1"/>
        <rFont val="Arial"/>
        <family val="2"/>
      </rPr>
      <t>周知柔、楊氏</t>
    </r>
  </si>
  <si>
    <r>
      <t>1138-1209(</t>
    </r>
    <r>
      <rPr>
        <sz val="12"/>
        <color theme="1"/>
        <rFont val="Arial"/>
        <family val="2"/>
      </rPr>
      <t>周知柔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1139-1214(76)(</t>
    </r>
    <r>
      <rPr>
        <sz val="12"/>
        <color theme="1"/>
        <rFont val="Arial"/>
        <family val="2"/>
      </rPr>
      <t>楊氏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</si>
  <si>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上海市</t>
    </r>
  </si>
  <si>
    <r>
      <rPr>
        <sz val="12"/>
        <color theme="1"/>
        <rFont val="Arial"/>
        <family val="2"/>
      </rPr>
      <t>楊昕</t>
    </r>
  </si>
  <si>
    <r>
      <rPr>
        <sz val="12"/>
        <color theme="1"/>
        <rFont val="Arial"/>
        <family val="2"/>
      </rPr>
      <t>上海市青浦區</t>
    </r>
  </si>
  <si>
    <r>
      <rPr>
        <sz val="12"/>
        <color theme="1"/>
        <rFont val="Arial"/>
        <family val="2"/>
      </rPr>
      <t>杜申之</t>
    </r>
  </si>
  <si>
    <r>
      <rPr>
        <sz val="12"/>
        <color theme="1"/>
        <rFont val="Arial"/>
        <family val="2"/>
      </rPr>
      <t>上海市青浦區重固鎮</t>
    </r>
  </si>
  <si>
    <r>
      <rPr>
        <sz val="12"/>
        <color theme="1"/>
        <rFont val="Arial"/>
        <family val="2"/>
      </rPr>
      <t>林沐</t>
    </r>
  </si>
  <si>
    <r>
      <rPr>
        <sz val="12"/>
        <color theme="1"/>
        <rFont val="Arial"/>
        <family val="2"/>
      </rPr>
      <t>陸垚叟</t>
    </r>
  </si>
  <si>
    <r>
      <rPr>
        <sz val="12"/>
        <color theme="1"/>
        <rFont val="Arial"/>
        <family val="2"/>
      </rPr>
      <t>上海市嘉定縣城西門外公路</t>
    </r>
  </si>
  <si>
    <r>
      <rPr>
        <sz val="12"/>
        <color theme="1"/>
        <rFont val="Arial"/>
        <family val="2"/>
      </rPr>
      <t>呂處淑、王子□</t>
    </r>
  </si>
  <si>
    <r>
      <t>1227-1260(</t>
    </r>
    <r>
      <rPr>
        <sz val="12"/>
        <color theme="1"/>
        <rFont val="Arial"/>
        <family val="2"/>
      </rPr>
      <t>呂處淑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</t>
    </r>
    <r>
      <rPr>
        <sz val="12"/>
        <color theme="1"/>
        <rFont val="Arial"/>
        <family val="2"/>
      </rPr>
      <t>王子□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</si>
  <si>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上海市青浦區重固鎮</t>
    </r>
    <r>
      <rPr>
        <sz val="12"/>
        <color theme="1"/>
        <rFont val="Calibri"/>
        <family val="2"/>
      </rPr>
      <t>T17M1</t>
    </r>
  </si>
  <si>
    <r>
      <rPr>
        <sz val="12"/>
        <color theme="1"/>
        <rFont val="Arial"/>
        <family val="2"/>
      </rPr>
      <t>浙江省桐廬縣富春江鎮象山橋村包直塢山南麓中、左室</t>
    </r>
  </si>
  <si>
    <r>
      <rPr>
        <sz val="12"/>
        <color theme="1"/>
        <rFont val="Arial"/>
        <family val="2"/>
      </rPr>
      <t>浙江省文物考古研究所，《浙江宋墓》，北京：科學出版社，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</si>
  <si>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浙江省桐廬縣富春江鎮象山橋村包直塢山南麓右室</t>
    </r>
  </si>
  <si>
    <r>
      <rPr>
        <sz val="12"/>
        <color theme="1"/>
        <rFont val="Arial"/>
        <family val="2"/>
      </rPr>
      <t>浙江省龍游縣湖鎮寺底袁村宋墓</t>
    </r>
    <r>
      <rPr>
        <sz val="12"/>
        <color theme="1"/>
        <rFont val="Calibri"/>
        <family val="2"/>
      </rPr>
      <t>M33</t>
    </r>
  </si>
  <si>
    <r>
      <rPr>
        <sz val="12"/>
        <color theme="1"/>
        <rFont val="Arial"/>
        <family val="2"/>
      </rPr>
      <t>鄭嘉勵，〈龍游宋墓出土的一組文房用品〉，《東方博物》，</t>
    </r>
    <r>
      <rPr>
        <sz val="12"/>
        <color theme="1"/>
        <rFont val="Calibri"/>
        <family val="2"/>
      </rPr>
      <t>24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46-49</t>
    </r>
    <r>
      <rPr>
        <sz val="12"/>
        <color theme="1"/>
        <rFont val="Arial"/>
        <family val="2"/>
      </rPr>
      <t>。
浙江省文物考古研究所，《浙江宋墓》，北京：科學出版社，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</si>
  <si>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浙江省龍游縣湖鎮寺底袁村宋墓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</si>
  <si>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Arial"/>
        <family val="2"/>
      </rPr>
      <t>浙江省湖州市吳興區埭溪鎮莫家棚村風車口宋墓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</si>
  <si>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浙江省湖州市吳興區埭溪鎮莫家棚村風車口宋墓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</si>
  <si>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浙江省湖州市吳興區埭溪鎮莫家棚村風車口宋墓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</si>
  <si>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浙江省湖州市吳興區埭溪鎮莫家棚村風水口宋墓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</si>
  <si>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浙江省金華市金東區曹宅鎮郭門村</t>
    </r>
  </si>
  <si>
    <r>
      <rPr>
        <sz val="12"/>
        <color theme="1"/>
        <rFont val="Arial"/>
        <family val="2"/>
      </rPr>
      <t>鄭剛中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</si>
  <si>
    <r>
      <t>1088-1154(</t>
    </r>
    <r>
      <rPr>
        <sz val="12"/>
        <color theme="1"/>
        <rFont val="Arial"/>
        <family val="2"/>
      </rPr>
      <t>鄭剛中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1098-1177(</t>
    </r>
    <r>
      <rPr>
        <sz val="12"/>
        <color theme="1"/>
        <rFont val="Arial"/>
        <family val="2"/>
      </rPr>
      <t>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</si>
  <si>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趙一新，〈金華磚雕考〉，《東方博物》，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103-106</t>
    </r>
    <r>
      <rPr>
        <sz val="12"/>
        <color theme="1"/>
        <rFont val="Arial"/>
        <family val="2"/>
      </rPr>
      <t>。
浙江省文物考古研究所，《浙江宋墓》，北京：科學出版社，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</si>
  <si>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浙江省雲和縣石塘鎮小順村正屏山</t>
    </r>
  </si>
  <si>
    <r>
      <rPr>
        <sz val="12"/>
        <color theme="1"/>
        <rFont val="Arial"/>
        <family val="2"/>
      </rPr>
      <t>浙江省台州市臨海市嶺外村</t>
    </r>
  </si>
  <si>
    <r>
      <rPr>
        <sz val="12"/>
        <color theme="1"/>
        <rFont val="Arial"/>
        <family val="2"/>
      </rPr>
      <t>趙汝适</t>
    </r>
  </si>
  <si>
    <r>
      <rPr>
        <sz val="12"/>
        <color theme="1"/>
        <rFont val="Arial"/>
        <family val="2"/>
      </rPr>
      <t>徐三見，〈浙江臨海市發現宋代趙汝適墓誌〉，《考古》，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956-957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</si>
  <si>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浙江省天台縣石溪鄉溪邊村</t>
    </r>
  </si>
  <si>
    <r>
      <rPr>
        <sz val="12"/>
        <color theme="1"/>
        <rFont val="Arial"/>
        <family val="2"/>
      </rPr>
      <t>賈涉</t>
    </r>
  </si>
  <si>
    <r>
      <rPr>
        <sz val="12"/>
        <color theme="1"/>
        <rFont val="Arial"/>
        <family val="2"/>
      </rPr>
      <t>徐三見，〈浙江天臺縣發現宋賈涉墓誌〉，《考古》，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1144-1145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</si>
  <si>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浙江省麗水市蓮都區黃泥山</t>
    </r>
  </si>
  <si>
    <r>
      <rPr>
        <sz val="12"/>
        <color theme="1"/>
        <rFont val="Arial"/>
        <family val="2"/>
      </rPr>
      <t>葉宗魯、王氏、鄭氏</t>
    </r>
  </si>
  <si>
    <r>
      <t>1146-1218(73)(</t>
    </r>
    <r>
      <rPr>
        <sz val="12"/>
        <color theme="1"/>
        <rFont val="Arial"/>
        <family val="2"/>
      </rPr>
      <t>葉宗魯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1163-1219(57)(</t>
    </r>
    <r>
      <rPr>
        <sz val="12"/>
        <color theme="1"/>
        <rFont val="Arial"/>
        <family val="2"/>
      </rPr>
      <t>鄭氏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</si>
  <si>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吳東海，〈浙江麗水市發現一座南宋墓〉，《考古》，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93-96</t>
    </r>
    <r>
      <rPr>
        <sz val="12"/>
        <color theme="1"/>
        <rFont val="Arial"/>
        <family val="2"/>
      </rPr>
      <t>。
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浙江省文物考古研究所，〈麗水市南宋嘉定十一年</t>
    </r>
    <r>
      <rPr>
        <sz val="12"/>
        <color theme="1"/>
        <rFont val="Calibri"/>
        <family val="2"/>
      </rPr>
      <t>(1218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葉宗魯墓〉，收入《浙江紀年墓與紀年瓷・麗水卷》，北京：文物出版社，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160-163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</si>
  <si>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江蘇省常州市溧陽市沙河鄉新沙村</t>
    </r>
  </si>
  <si>
    <r>
      <rPr>
        <sz val="12"/>
        <color theme="1"/>
        <rFont val="Arial"/>
        <family val="2"/>
      </rPr>
      <t>周德清</t>
    </r>
  </si>
  <si>
    <r>
      <rPr>
        <sz val="12"/>
        <color theme="1"/>
        <rFont val="Arial"/>
        <family val="2"/>
      </rPr>
      <t>狄富保，〈溧陽沙河宋代木椁墓〉，《東南文化》，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</si>
  <si>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浙江省紹興市諸暨市東和鄉上姚村</t>
    </r>
  </si>
  <si>
    <r>
      <rPr>
        <sz val="12"/>
        <color theme="1"/>
        <rFont val="Arial"/>
        <family val="2"/>
      </rPr>
      <t>姚舜明、張氏</t>
    </r>
  </si>
  <si>
    <r>
      <t>1071-1135(65)(</t>
    </r>
    <r>
      <rPr>
        <sz val="12"/>
        <color theme="1"/>
        <rFont val="Arial"/>
        <family val="2"/>
      </rPr>
      <t>姚舜明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1078-1145(</t>
    </r>
    <r>
      <rPr>
        <sz val="12"/>
        <color theme="1"/>
        <rFont val="Arial"/>
        <family val="2"/>
      </rPr>
      <t>張氏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</si>
  <si>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宋美英，〈宋代姚舜明墓誌考〉，《東方博物》，</t>
    </r>
    <r>
      <rPr>
        <sz val="12"/>
        <color theme="1"/>
        <rFont val="Calibri"/>
        <family val="2"/>
      </rPr>
      <t>30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119-123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</si>
  <si>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浙江省麗水市蓮都區碧湖鎮保定村鳳凰山</t>
    </r>
  </si>
  <si>
    <r>
      <rPr>
        <sz val="12"/>
        <color theme="1"/>
        <rFont val="Arial"/>
        <family val="2"/>
      </rPr>
      <t>何澹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、朱慧觀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</si>
  <si>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?-1219(</t>
    </r>
    <r>
      <rPr>
        <sz val="12"/>
        <color theme="1"/>
        <rFont val="Arial"/>
        <family val="2"/>
      </rPr>
      <t>何澹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?-1221(</t>
    </r>
    <r>
      <rPr>
        <sz val="12"/>
        <color theme="1"/>
        <rFont val="Arial"/>
        <family val="2"/>
      </rPr>
      <t>朱慧觀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</si>
  <si>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吳東海、管菊芬，〈浙江麗水南宋紀年墓出土的龍泉窯精品瓷〉，《東方博物》，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
浙江省文物管理委員會，〈麗水青瓷調查發掘記〉，《浙江省文物考古研究所學刊》，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509-537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</si>
  <si>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何處仁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</si>
  <si>
    <r>
      <t>?-1226(</t>
    </r>
    <r>
      <rPr>
        <sz val="12"/>
        <color theme="1"/>
        <rFont val="Arial"/>
        <family val="2"/>
      </rPr>
      <t>何處仁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?-1208(</t>
    </r>
    <r>
      <rPr>
        <sz val="12"/>
        <color theme="1"/>
        <rFont val="Arial"/>
        <family val="2"/>
      </rPr>
      <t>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</si>
  <si>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何偁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</si>
  <si>
    <r>
      <t>?-1178(</t>
    </r>
    <r>
      <rPr>
        <sz val="12"/>
        <color theme="1"/>
        <rFont val="Arial"/>
        <family val="2"/>
      </rPr>
      <t>何偁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?-1209(</t>
    </r>
    <r>
      <rPr>
        <sz val="12"/>
        <color theme="1"/>
        <rFont val="Arial"/>
        <family val="2"/>
      </rPr>
      <t>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</si>
  <si>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吳東海、管菊芬，〈浙江麗水南宋紀年墓出土的龍泉窯精品瓷〉，《東方博物》，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
浙江省文物管理委員會，〈麗水青瓷調查發掘記〉，《浙江省文物考古研究所學刊》，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509-537</t>
    </r>
    <r>
      <rPr>
        <sz val="12"/>
        <color theme="1"/>
        <rFont val="Arial"/>
        <family val="2"/>
      </rPr>
      <t>。
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浙江省文物考古研究所，〈麗水市南宋淳熙五年</t>
    </r>
    <r>
      <rPr>
        <sz val="12"/>
        <color theme="1"/>
        <rFont val="Calibri"/>
        <family val="2"/>
      </rPr>
      <t>(1178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何偁及妻石氏墓〉，收入《浙江紀年墓與紀年瓷・麗水卷》，北京：文物出版社，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88-99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</si>
  <si>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翁王信、郭氏</t>
    </r>
  </si>
  <si>
    <r>
      <rPr>
        <sz val="12"/>
        <color theme="1"/>
        <rFont val="Arial"/>
        <family val="2"/>
      </rPr>
      <t>浙江省麗水市蓮都區下倉村</t>
    </r>
  </si>
  <si>
    <r>
      <rPr>
        <sz val="12"/>
        <color theme="1"/>
        <rFont val="Arial"/>
        <family val="2"/>
      </rPr>
      <t>姜氏</t>
    </r>
  </si>
  <si>
    <r>
      <rPr>
        <sz val="12"/>
        <color theme="1"/>
        <rFont val="Arial"/>
        <family val="2"/>
      </rPr>
      <t>吳東海、管菊芬，〈浙江麗水南宋紀年墓出土的龍泉窯精品瓷〉，《東方博物》，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
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浙江省文物考古研究所，〈麗水市南宋嘉定十五年</t>
    </r>
    <r>
      <rPr>
        <sz val="12"/>
        <color theme="1"/>
        <rFont val="Calibri"/>
        <family val="2"/>
      </rPr>
      <t>(1222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李垕妻姜氏墓〉，收入《浙江紀年墓與紀年瓷・麗水卷》，北京：文物出版社，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164-175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</si>
  <si>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浙江省麗水市蓮都區白雲山腳</t>
    </r>
  </si>
  <si>
    <r>
      <rPr>
        <sz val="12"/>
        <color theme="1"/>
        <rFont val="PMingLiU"/>
        <family val="1"/>
        <charset val="136"/>
      </rPr>
      <t>沈道生</t>
    </r>
    <phoneticPr fontId="2" type="noConversion"/>
  </si>
  <si>
    <r>
      <rPr>
        <sz val="12"/>
        <color theme="1"/>
        <rFont val="Arial"/>
        <family val="2"/>
      </rPr>
      <t>吳東海、管菊芬，〈浙江麗水南宋紀年墓出土的龍泉窯精品瓷〉，《東方博物》，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
浙江省文物考古研究所，〈麗水市南宋開慶元年</t>
    </r>
    <r>
      <rPr>
        <sz val="12"/>
        <color theme="1"/>
        <rFont val="Calibri"/>
        <family val="2"/>
      </rPr>
      <t>(1259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沈道生墓〉，收入《浙江紀年墓與紀年瓷・麗水卷》，北京：文物出版社，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176-177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</si>
  <si>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浙江省麗水市蓮都區城西村三巖寺金橋頭</t>
    </r>
  </si>
  <si>
    <r>
      <rPr>
        <sz val="12"/>
        <color theme="1"/>
        <rFont val="Arial"/>
        <family val="2"/>
      </rPr>
      <t>潘孟光</t>
    </r>
  </si>
  <si>
    <r>
      <rPr>
        <sz val="12"/>
        <color theme="1"/>
        <rFont val="Arial"/>
        <family val="2"/>
      </rPr>
      <t>吳東海、管菊芬，〈浙江麗水南宋紀年墓出土的龍泉窯精品瓷〉，《東方博物》，</t>
    </r>
    <r>
      <rPr>
        <sz val="12"/>
        <color theme="1"/>
        <rFont val="Calibri"/>
        <family val="2"/>
      </rPr>
      <t>23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37-40</t>
    </r>
    <r>
      <rPr>
        <sz val="12"/>
        <color theme="1"/>
        <rFont val="Arial"/>
        <family val="2"/>
      </rPr>
      <t>。
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浙江省文物考古研究所，〈麗水市南宋德祐元年</t>
    </r>
    <r>
      <rPr>
        <sz val="12"/>
        <color theme="1"/>
        <rFont val="Calibri"/>
        <family val="2"/>
      </rPr>
      <t>(1275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葉孟登妻潘孟光墓〉，收入《浙江紀年墓與紀年瓷・麗水卷》，北京：文物出版社，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178-187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</si>
  <si>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甘肅省定西市隴西縣仁壽山</t>
    </r>
  </si>
  <si>
    <r>
      <rPr>
        <sz val="12"/>
        <color theme="1"/>
        <rFont val="Arial"/>
        <family val="2"/>
      </rPr>
      <t>李澤</t>
    </r>
  </si>
  <si>
    <r>
      <rPr>
        <sz val="12"/>
        <color theme="1"/>
        <rFont val="Arial"/>
        <family val="2"/>
      </rPr>
      <t>陳賢儒，〈甘肅隴西縣的宋墓〉，《文物》，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86-92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</si>
  <si>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四川省眉山縣修文鄉十字卡村長山埂</t>
    </r>
  </si>
  <si>
    <r>
      <rPr>
        <sz val="12"/>
        <color theme="1"/>
        <rFont val="Arial"/>
        <family val="2"/>
      </rPr>
      <t>蘇符</t>
    </r>
  </si>
  <si>
    <r>
      <rPr>
        <sz val="12"/>
        <color theme="1"/>
        <rFont val="Arial"/>
        <family val="2"/>
      </rPr>
      <t>張忠全，〈宋蘇符行狀碑及墓磚銘文〉，《四川文物》，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78-79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</si>
  <si>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四川省資陽市安岳縣龍台鎮紅十字會醫院工地</t>
    </r>
  </si>
  <si>
    <r>
      <rPr>
        <sz val="12"/>
        <color theme="1"/>
        <rFont val="Arial"/>
        <family val="2"/>
      </rPr>
      <t>姚氏</t>
    </r>
  </si>
  <si>
    <r>
      <rPr>
        <sz val="12"/>
        <color theme="1"/>
        <rFont val="Arial"/>
        <family val="2"/>
      </rPr>
      <t>傅成金，〈安岳發現南宋行狀碑〉，《四川文物》，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</si>
  <si>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四川省重慶市榮昌縣許溪公社</t>
    </r>
  </si>
  <si>
    <r>
      <rPr>
        <sz val="12"/>
        <color theme="1"/>
        <rFont val="Arial"/>
        <family val="2"/>
      </rPr>
      <t>鄭驥</t>
    </r>
  </si>
  <si>
    <r>
      <rPr>
        <sz val="12"/>
        <color theme="1"/>
        <rFont val="Arial"/>
        <family val="2"/>
      </rPr>
      <t>四川省博物館、榮昌縣文化館，〈四川榮昌縣沙壩子宋墓〉，《文物》，</t>
    </r>
    <r>
      <rPr>
        <sz val="12"/>
        <color theme="1"/>
        <rFont val="Calibri"/>
        <family val="2"/>
      </rPr>
      <t>1984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</si>
  <si>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四川省成都市金牛區西郊外化成小區龍威實業有限公司建設工地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</si>
  <si>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劉某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左，僅存姓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</si>
  <si>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成都市文物考古研究所，〈成都市西郊外化成小區唐宋墓葬的清理〉，《考古》，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47-56</t>
    </r>
    <r>
      <rPr>
        <sz val="12"/>
        <color theme="1"/>
        <rFont val="Arial"/>
        <family val="2"/>
      </rPr>
      <t>。
馮先成、程遠福、張丙奎，〈成都市外化成小區南宋墓發掘簡報〉，收入《成都考古發現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242-251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</si>
  <si>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四川省成都市成華區二仙橋東路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號路段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</si>
  <si>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衛氏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、任□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</si>
  <si>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成都市文物考古研究所、成都市文物考古工作隊，〈成都市二仙橋南宋墓發掘簡報〉，《考古》，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55-64</t>
    </r>
    <r>
      <rPr>
        <sz val="12"/>
        <color theme="1"/>
        <rFont val="Arial"/>
        <family val="2"/>
      </rPr>
      <t>。
王仲雄、王軍，〈成都市二仙橋南宋墓發掘簡報〉，收入《成都考古發現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211-224</t>
    </r>
    <r>
      <rPr>
        <sz val="12"/>
        <color theme="1"/>
        <rFont val="Arial"/>
        <family val="2"/>
      </rPr>
      <t>。
黃敏，〈《成都市二仙橋南宋墓發掘簡報》券文校補〉，《中國國家博物館館刊》，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9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75-79</t>
    </r>
    <r>
      <rPr>
        <sz val="12"/>
        <color theme="1"/>
        <rFont val="Arial"/>
        <family val="2"/>
      </rPr>
      <t>。
章紅梅，〈〈成都市二仙橋南宋墓發掘簡報〉釋錄校補〉，《考古與文物》，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103-106</t>
    </r>
    <r>
      <rPr>
        <sz val="12"/>
        <color theme="1"/>
        <rFont val="Arial"/>
        <family val="2"/>
      </rPr>
      <t>。
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</si>
  <si>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四川省成都市北郊龍潭鄉保平村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</si>
  <si>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蒲氏</t>
    </r>
  </si>
  <si>
    <r>
      <rPr>
        <sz val="12"/>
        <color theme="1"/>
        <rFont val="Arial"/>
        <family val="2"/>
      </rPr>
      <t>成都市文物考古研究所，〈四川成都北宋宋京夫婦墓〉，《文物》，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</si>
  <si>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四川省成都鐵路局廣元電務段河西公社下西大隊</t>
    </r>
  </si>
  <si>
    <r>
      <rPr>
        <sz val="12"/>
        <color theme="1"/>
        <rFont val="Arial"/>
        <family val="2"/>
      </rPr>
      <t>杜光世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、弋氏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</si>
  <si>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?-?(50</t>
    </r>
    <r>
      <rPr>
        <sz val="12"/>
        <color theme="1"/>
        <rFont val="Arial"/>
        <family val="2"/>
      </rPr>
      <t>，杜光世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</si>
  <si>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四川省博物館、廣元縣文管所，〈四川廣元石刻宋墓清理簡報〉，《文物》，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</si>
  <si>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四川省廣元市元壩區昭化鎮（昭化縣曲迴鄉公路旁）</t>
    </r>
  </si>
  <si>
    <r>
      <rPr>
        <sz val="12"/>
        <color theme="1"/>
        <rFont val="Arial"/>
        <family val="2"/>
      </rPr>
      <t>沈仲常、陳建中，〈四川昭化縣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廴曲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迴鄉的宋墓石刻〉，《文物》，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52-54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</si>
  <si>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</si>
  <si>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四川省文物管理委員會，〈四川官渠埝唐、宋、明墓清理簡報〉，《考古通訊》，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31-38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</si>
  <si>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</si>
  <si>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</si>
  <si>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</si>
  <si>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</si>
  <si>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</si>
  <si>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</si>
  <si>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</si>
  <si>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</si>
  <si>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</si>
  <si>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</si>
  <si>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</si>
  <si>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</si>
  <si>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四川省官渠埝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</si>
  <si>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四川省資中縣回灣內宰相溪官墳灘</t>
    </r>
  </si>
  <si>
    <r>
      <rPr>
        <sz val="12"/>
        <color theme="1"/>
        <rFont val="Arial"/>
        <family val="2"/>
      </rPr>
      <t>趙雄</t>
    </r>
  </si>
  <si>
    <r>
      <rPr>
        <sz val="12"/>
        <color theme="1"/>
        <rFont val="Arial"/>
        <family val="2"/>
      </rPr>
      <t>楊祖塏，〈資中宋右丞相趙雄墓記實〉，《四川文物》，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</si>
  <si>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四川省蒲江縣犀羊村二組</t>
    </r>
  </si>
  <si>
    <r>
      <rPr>
        <sz val="12"/>
        <color theme="1"/>
        <rFont val="Arial"/>
        <family val="2"/>
      </rPr>
      <t>宋德章、何氏</t>
    </r>
  </si>
  <si>
    <r>
      <t>1129-1197(69)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?-1188</t>
    </r>
  </si>
  <si>
    <r>
      <rPr>
        <sz val="12"/>
        <color theme="1"/>
        <rFont val="Arial"/>
        <family val="2"/>
      </rPr>
      <t>龍騰，〈蒲江縣宋朝散大夫宋德章墓出土文物〉，《四川文物》，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65-70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</si>
  <si>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四川省彭山縣雙江鎮場後半山亭子坡東墓</t>
    </r>
  </si>
  <si>
    <r>
      <rPr>
        <sz val="12"/>
        <color theme="1"/>
        <rFont val="Arial"/>
        <family val="2"/>
      </rPr>
      <t>虞公著</t>
    </r>
  </si>
  <si>
    <r>
      <rPr>
        <sz val="12"/>
        <color theme="1"/>
        <rFont val="Arial"/>
        <family val="2"/>
      </rPr>
      <t>四川省文物管理委員會、彭山縣文化館，〈南宋虞公著夫婦合葬墓〉，《考古學報》，</t>
    </r>
    <r>
      <rPr>
        <sz val="12"/>
        <color theme="1"/>
        <rFont val="Calibri"/>
        <family val="2"/>
      </rPr>
      <t>1985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383-402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</si>
  <si>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四川省彭山縣雙江鎮場後半山亭子坡西墓</t>
    </r>
  </si>
  <si>
    <r>
      <rPr>
        <sz val="12"/>
        <color theme="1"/>
        <rFont val="Arial"/>
        <family val="2"/>
      </rPr>
      <t>留氏</t>
    </r>
  </si>
  <si>
    <r>
      <rPr>
        <sz val="12"/>
        <color theme="1"/>
        <rFont val="Arial"/>
        <family val="2"/>
      </rPr>
      <t>四川省成都市東跳蹬河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</si>
  <si>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王氏、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</si>
  <si>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傅漢良，〈成都外東跳蹬河發現宋代墓葬〉，《考古通訊》，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72-76</t>
    </r>
    <r>
      <rPr>
        <sz val="12"/>
        <color theme="1"/>
        <rFont val="Arial"/>
        <family val="2"/>
      </rPr>
      <t>。
張勛燎、白彬，〈江蘇、陝西、河南、川西南朝唐宋墓出土鎮墓文石刻之研究〉，收入《中國道教考古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1451-1609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</si>
  <si>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四川省成都市金牛區歡樂谷東門停車場西北角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</si>
  <si>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唐昇</t>
    </r>
  </si>
  <si>
    <r>
      <rPr>
        <sz val="12"/>
        <color theme="1"/>
        <rFont val="Arial"/>
        <family val="2"/>
      </rPr>
      <t>成都文物考古研究所，〈成都市金牛區歡樂谷宋墓發掘簡報〉，收入《成都考古發現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580-588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</si>
  <si>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四川省成都市金牛區歡樂谷東門停車場西北角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</si>
  <si>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四川省成都市青龍鄉石嶺村磨盤山</t>
    </r>
    <r>
      <rPr>
        <sz val="12"/>
        <color theme="1"/>
        <rFont val="Calibri"/>
        <family val="2"/>
      </rPr>
      <t>M1</t>
    </r>
  </si>
  <si>
    <r>
      <t>?(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、陳氏四娘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</si>
  <si>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成都市文物考古研究所，〈成都市青龍鄉石嶺村宋墓發掘簡報〉，收入《成都考古發現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397-417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</si>
  <si>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四川省安岳縣岳陽萬壽村老鴰山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汪家溝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</si>
  <si>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張岩</t>
    </r>
  </si>
  <si>
    <r>
      <rPr>
        <sz val="12"/>
        <color theme="1"/>
        <rFont val="Arial"/>
        <family val="2"/>
      </rPr>
      <t>王玉，〈四川安岳縣老鴰山南宋墓清理簡報〉，《考古與文物》，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14-27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</si>
  <si>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四川省安岳縣岳陽萬壽村老鴰山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汪家溝</t>
    </r>
    <r>
      <rPr>
        <sz val="12"/>
        <color theme="1"/>
        <rFont val="Calibri"/>
        <family val="2"/>
      </rPr>
      <t>)M2</t>
    </r>
  </si>
  <si>
    <r>
      <rPr>
        <sz val="12"/>
        <color theme="1"/>
        <rFont val="Arial"/>
        <family val="2"/>
      </rPr>
      <t>鄒氏</t>
    </r>
  </si>
  <si>
    <r>
      <rPr>
        <sz val="12"/>
        <color theme="1"/>
        <rFont val="Arial"/>
        <family val="2"/>
      </rPr>
      <t>四川省安岳縣岳陽萬壽村老鴰山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汪家溝</t>
    </r>
    <r>
      <rPr>
        <sz val="12"/>
        <color theme="1"/>
        <rFont val="Calibri"/>
        <family val="2"/>
      </rPr>
      <t>)M3</t>
    </r>
  </si>
  <si>
    <r>
      <rPr>
        <sz val="12"/>
        <color theme="1"/>
        <rFont val="Arial"/>
        <family val="2"/>
      </rPr>
      <t>四川省仁壽縣古佛鄉池家村</t>
    </r>
  </si>
  <si>
    <r>
      <rPr>
        <sz val="12"/>
        <color theme="1"/>
        <rFont val="Arial"/>
        <family val="2"/>
      </rPr>
      <t>陳氏中娘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</si>
  <si>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莫洪貴，〈仁壽縣古佛鄉宋墓清理簡報〉，《四川文物》，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67-69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</si>
  <si>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四川省成都市西南通信研究所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</si>
  <si>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成都文物考古研究所，〈信息產業部三十研究所南宋火葬墓的發掘〉，收入《成都考古發現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433-451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</si>
  <si>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四川省成都市西南通信研究所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</si>
  <si>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張氏三娘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、任氏五娘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、喻氏六娘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中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、喻仲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</si>
  <si>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</si>
  <si>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古九娘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</si>
  <si>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成都市文物考古工作隊，〈四川成都市西郊金魚村南宋磚室火葬墓〉，《考古》，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</si>
  <si>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</si>
  <si>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呂亨、文順娘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</si>
  <si>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</si>
  <si>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</si>
  <si>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謝某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</si>
  <si>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</si>
  <si>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</si>
  <si>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</si>
  <si>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呂忠慶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</si>
  <si>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成都市文物考古工作隊，〈四川成都市西郊金魚村南宋磚室火葬墓〉，《考古》，</t>
    </r>
    <r>
      <rPr>
        <sz val="12"/>
        <color theme="1"/>
        <rFont val="Calibri"/>
        <family val="2"/>
      </rPr>
      <t>1997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61-72</t>
    </r>
    <r>
      <rPr>
        <sz val="12"/>
        <color theme="1"/>
        <rFont val="Arial"/>
        <family val="2"/>
      </rPr>
      <t>。
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</si>
  <si>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</si>
  <si>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呂忠盛、楊八娘</t>
    </r>
  </si>
  <si>
    <r>
      <rPr>
        <sz val="12"/>
        <color theme="1"/>
        <rFont val="Arial"/>
        <family val="2"/>
      </rPr>
      <t>四川省成都市撫琴區北部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</si>
  <si>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四川省郫縣崇興鄉魚塘村三組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廖雞叫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</si>
  <si>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趙容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客</t>
    </r>
    <r>
      <rPr>
        <sz val="12"/>
        <color theme="1"/>
        <rFont val="Calibri"/>
        <family val="2"/>
      </rPr>
      <t>?)</t>
    </r>
  </si>
  <si>
    <r>
      <rPr>
        <sz val="12"/>
        <color theme="1"/>
        <rFont val="Arial"/>
        <family val="2"/>
      </rPr>
      <t>陳厲清，〈郫縣崇興鄉南宋墓〉，《四川文物》，</t>
    </r>
    <r>
      <rPr>
        <sz val="12"/>
        <color theme="1"/>
        <rFont val="Calibri"/>
        <family val="2"/>
      </rPr>
      <t>1992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57-58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</si>
  <si>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四川省安縣塔水鎮峨眉村三組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</si>
  <si>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馮氏</t>
    </r>
    <r>
      <rPr>
        <sz val="12"/>
        <color theme="1"/>
        <rFont val="Calibri"/>
        <family val="2"/>
      </rPr>
      <t>(M2)</t>
    </r>
  </si>
  <si>
    <r>
      <rPr>
        <sz val="12"/>
        <color theme="1"/>
        <rFont val="Arial"/>
        <family val="2"/>
      </rPr>
      <t>謝明剛、劉佑新，〈安縣南宋紀年墓清理記〉，《四川文物》，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75-76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</si>
  <si>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四川省簡陽縣城西處</t>
    </r>
  </si>
  <si>
    <r>
      <rPr>
        <sz val="12"/>
        <color theme="1"/>
        <rFont val="Arial"/>
        <family val="2"/>
      </rPr>
      <t>鄧榮仲</t>
    </r>
  </si>
  <si>
    <r>
      <rPr>
        <sz val="12"/>
        <color theme="1"/>
        <rFont val="Arial"/>
        <family val="2"/>
      </rPr>
      <t>方建國，〈簡陽縣發現南宋紀年墓〉，《四川文物》，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</si>
  <si>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四川省綿陽市三台縣永明鎮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</si>
  <si>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四川省文物考古研究院、綿陽博物館、三台縣文物管理所，〈四川三台縣永明鎮楊凳寺宋墓清理簡報〉，《四川文物》，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28-31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</si>
  <si>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四川省成都市成華區三聖鄉花果村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</si>
  <si>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蔡氏小九娘子</t>
    </r>
  </si>
  <si>
    <r>
      <rPr>
        <sz val="12"/>
        <color theme="1"/>
        <rFont val="Arial"/>
        <family val="2"/>
      </rPr>
      <t>成都文物考古工作隊、成都文物考古研究所，〈成都市成華區三聖鄉花果村宋墓發掘簡報〉，收入《成都考古發現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200-235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</si>
  <si>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四川省成都市成華區三聖鄉花果村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</si>
  <si>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四川省成都市成華區三聖鄉花果村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</si>
  <si>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□氏四小娘子</t>
    </r>
  </si>
  <si>
    <r>
      <rPr>
        <sz val="12"/>
        <color theme="1"/>
        <rFont val="Arial"/>
        <family val="2"/>
      </rPr>
      <t>四川省樂山市井研縣新勝村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</si>
  <si>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四川省文物考古研究院、井研縣文物管理所，〈四川井研縣金井坪宋代墓地發掘簡報〉，《四川文物》，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19-36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</si>
  <si>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四川省成都市高新區石羊場石墻村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</si>
  <si>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唐□□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、張氏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</si>
  <si>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張擎，〈成都市高新區石墻村宋墓發掘簡報〉，收入《成都考古發現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252-259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</si>
  <si>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四川省岳池后山南麓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岳池中學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</si>
  <si>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劉敏、黎人忠，〈岳池后山古墓群清理簡報〉，《四川文物》，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</si>
  <si>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四川省岳池后山南麓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岳池中學</t>
    </r>
    <r>
      <rPr>
        <sz val="12"/>
        <color theme="1"/>
        <rFont val="Calibri"/>
        <family val="2"/>
      </rPr>
      <t>)M2-4</t>
    </r>
  </si>
  <si>
    <r>
      <rPr>
        <sz val="12"/>
        <color theme="1"/>
        <rFont val="Arial"/>
        <family val="2"/>
      </rPr>
      <t>四川省三台涪江公社</t>
    </r>
  </si>
  <si>
    <r>
      <rPr>
        <sz val="12"/>
        <color theme="1"/>
        <rFont val="Arial"/>
        <family val="2"/>
      </rPr>
      <t>張心娘</t>
    </r>
  </si>
  <si>
    <r>
      <rPr>
        <sz val="12"/>
        <color theme="1"/>
        <rFont val="Arial"/>
        <family val="2"/>
      </rPr>
      <t>三台縣文化館，〈四川三臺縣發現一座宋墓〉，《考古》，</t>
    </r>
    <r>
      <rPr>
        <sz val="12"/>
        <color theme="1"/>
        <rFont val="Calibri"/>
        <family val="2"/>
      </rPr>
      <t>1973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362-363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</si>
  <si>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四川省成都市溫江區柳城街辦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</si>
  <si>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成都文物考古研究所、溫江區文物保護管理所、成都文物考古研究所，〈成都溫江區「學府尚郡」工地五代及宋代墓葬發掘簡報〉，收入《成都考古發現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305-334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</si>
  <si>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四川省成都市溫江區柳城街辦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</si>
  <si>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四川省成都市溫江區柳城街辦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</si>
  <si>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劉氏小五娘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、周世□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</si>
  <si>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四川省成都市溫江區柳城街辦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</si>
  <si>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四川省成都市溫江區柳城街辦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</si>
  <si>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</si>
  <si>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成都市文物考古工作隊、成都文物考古研究所，〈成都博瑞「都市花園」漢、宋墓發掘報告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120-162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</si>
  <si>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</si>
  <si>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</si>
  <si>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四川省華鎣市許家</t>
    </r>
    <r>
      <rPr>
        <sz val="12"/>
        <color theme="1"/>
        <rFont val="Calibri"/>
        <family val="2"/>
      </rPr>
      <t>𡎚</t>
    </r>
  </si>
  <si>
    <r>
      <rPr>
        <sz val="12"/>
        <color theme="1"/>
        <rFont val="Arial"/>
        <family val="2"/>
      </rPr>
      <t>四川省文物考古研究院、廣安市文物管理所、華鎣市文物管理所，〈四川華鎣許家</t>
    </r>
    <r>
      <rPr>
        <sz val="12"/>
        <color theme="1"/>
        <rFont val="Calibri"/>
        <family val="2"/>
      </rPr>
      <t>𡎚</t>
    </r>
    <r>
      <rPr>
        <sz val="12"/>
        <color theme="1"/>
        <rFont val="Arial"/>
        <family val="2"/>
      </rPr>
      <t>宋墓清理簡報〉，《四川文物》，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</si>
  <si>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四川省樂山市師範校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</si>
  <si>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樂山市文管所，〈樂山宋墓清理簡報〉，《考古與文物》，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</si>
  <si>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四川省樂山市師範校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</si>
  <si>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四川省樂山市師範校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</si>
  <si>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四川省樂山市師範校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</si>
  <si>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四川省重慶市大足龍水鎮明光村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社磨兒坡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</si>
  <si>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重慶大足石刻藝術博物館，〈重慶大足龍水鎮明光村磨兒坡宋墓清理簡報〉，《四川文物》，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3-7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</si>
  <si>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四川省重慶市大足龍水鎮明光村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社磨兒坡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</si>
  <si>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四川省重慶市大足龍水鎮明光村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社磨兒坡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</si>
  <si>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四川省中江月耳井村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</si>
  <si>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中江縣文物保護管理所，〈四川中江縣月耳井村宋墓清理簡報〉，《四川文物》，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</si>
  <si>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四川省中江月耳井村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</si>
  <si>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四川省綿陽縣綿陽楊家公社和平大隊</t>
    </r>
  </si>
  <si>
    <r>
      <rPr>
        <sz val="12"/>
        <color theme="1"/>
        <rFont val="Arial"/>
        <family val="2"/>
      </rPr>
      <t>何志國，〈四川綿陽楊家宋墓〉，《考古與文物》，</t>
    </r>
    <r>
      <rPr>
        <sz val="12"/>
        <color theme="1"/>
        <rFont val="Calibri"/>
        <family val="2"/>
      </rPr>
      <t>1988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69-72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</si>
  <si>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四川省內江市順河區馬鞍石鄉南洋村大菩薩山二級台地</t>
    </r>
  </si>
  <si>
    <r>
      <rPr>
        <sz val="12"/>
        <color theme="1"/>
        <rFont val="Arial"/>
        <family val="2"/>
      </rPr>
      <t>雷建金、羅仁忠，〈內江順河大菩薩山宋代畫像石墓〉，《四川文物》，</t>
    </r>
    <r>
      <rPr>
        <sz val="12"/>
        <color theme="1"/>
        <rFont val="Calibri"/>
        <family val="2"/>
      </rPr>
      <t>1993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71-74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</si>
  <si>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四川省成都市金堂縣焦山</t>
    </r>
  </si>
  <si>
    <r>
      <rPr>
        <sz val="12"/>
        <color theme="1"/>
        <rFont val="Arial"/>
        <family val="2"/>
      </rPr>
      <t>陸德良，〈四川金堂縣的宋代石室墓〉，《考古通訊》，</t>
    </r>
    <r>
      <rPr>
        <sz val="12"/>
        <color theme="1"/>
        <rFont val="Calibri"/>
        <family val="2"/>
      </rPr>
      <t>1957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46-48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</si>
  <si>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四川省廣安市鄰水縣合流鎮後壩村四隊</t>
    </r>
  </si>
  <si>
    <r>
      <rPr>
        <sz val="12"/>
        <color theme="1"/>
        <rFont val="Arial"/>
        <family val="2"/>
      </rPr>
      <t>四川省文物考古研究所、鄰水縣文物保護管理所，〈鄰水縣合流鎮後壩南宋墓清理簡報〉，《四川文物》，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</si>
  <si>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四川省岳池縣九龍鎮洗馬辦事處民生橋村四社代家墳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</si>
  <si>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廣安市文化體育局、岳池縣文化體育局，〈岳池代家墳古墓群發掘簡報〉，《四川文物》，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13-14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</si>
  <si>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四川省岳池縣九龍鎮洗馬辦事處民生橋村四社代家墳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</si>
  <si>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四川省岳池縣九龍鎮洗馬辦事處民生橋村四社代家墳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</si>
  <si>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四川省岳池縣九龍鎮洗馬辦事處民生橋村四社代家墳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</si>
  <si>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四川省成都市電子科技大學清水河校區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</si>
  <si>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成都文物考古研究所，〈成都市電子科技大學清水河校區宋墓清理簡報〉，收入《成都考古發現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589-597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</si>
  <si>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四川省成都市電子科技大學清水河校區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</si>
  <si>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四川省瀘州市中區燈桿山</t>
    </r>
  </si>
  <si>
    <r>
      <rPr>
        <sz val="12"/>
        <color theme="1"/>
        <rFont val="Arial"/>
        <family val="2"/>
      </rPr>
      <t>謝荔、陳文，〈瀘州市發現南宋后室墓〉，《四川文物》，</t>
    </r>
    <r>
      <rPr>
        <sz val="12"/>
        <color theme="1"/>
        <rFont val="Calibri"/>
        <family val="2"/>
      </rPr>
      <t>1995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</si>
  <si>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四川省成都新加坡工業園區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</si>
  <si>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成都市文物考古工作隊，〈成都市石羊鄉新加坡工業園區宋墓發掘簡報〉，《四川文物》，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103-107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</si>
  <si>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四川省成都市蒲江縣鶴山鎮單溝村五顯坡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</si>
  <si>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成都文物考古研究所、蒲江縣文物管理所，〈蒲江縣鶴山鎮五顯坡五代、宋墓發掘簡報〉，收入《成都考古發現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526-547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</si>
  <si>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四川瀘州市敘永縣天池鎮鳳江村一組</t>
    </r>
    <r>
      <rPr>
        <sz val="12"/>
        <color theme="1"/>
        <rFont val="Calibri"/>
        <family val="2"/>
      </rPr>
      <t>09SLXXM1</t>
    </r>
  </si>
  <si>
    <r>
      <rPr>
        <sz val="12"/>
        <color theme="1"/>
        <rFont val="Arial"/>
        <family val="2"/>
      </rPr>
      <t>四川省文物考古研究院、瀘州市博物館、敘永縣文物管理所，〈四川敘永天池宋墓清理簡報〉，《四川文物》，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</si>
  <si>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四川瀘州市敘永縣天池鎮鳳江村六組</t>
    </r>
    <r>
      <rPr>
        <sz val="12"/>
        <color theme="1"/>
        <rFont val="Calibri"/>
        <family val="2"/>
      </rPr>
      <t>09SLXTM1</t>
    </r>
  </si>
  <si>
    <r>
      <rPr>
        <sz val="12"/>
        <color theme="1"/>
        <rFont val="Arial"/>
        <family val="2"/>
      </rPr>
      <t>四川瀘州市敘永縣天池鎮鳳江村六組</t>
    </r>
    <r>
      <rPr>
        <sz val="12"/>
        <color theme="1"/>
        <rFont val="Calibri"/>
        <family val="2"/>
      </rPr>
      <t>09SLXTM2</t>
    </r>
  </si>
  <si>
    <r>
      <rPr>
        <sz val="12"/>
        <color theme="1"/>
        <rFont val="Arial"/>
        <family val="2"/>
      </rPr>
      <t>四川瀘州市敘永縣天池鎮鳳江村六組</t>
    </r>
    <r>
      <rPr>
        <sz val="12"/>
        <color theme="1"/>
        <rFont val="Calibri"/>
        <family val="2"/>
      </rPr>
      <t>09SLXPM1</t>
    </r>
  </si>
  <si>
    <r>
      <rPr>
        <sz val="12"/>
        <color theme="1"/>
        <rFont val="Arial"/>
        <family val="2"/>
      </rPr>
      <t>四川省成都市溫江區「邊城・香格里」工地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</si>
  <si>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成都文物考古研究所、溫江區文物保護管理所，〈成都市溫江區「邊城・香格里」工地宋代墓葬發掘簡報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〉，收入《成都考古發現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540-563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</si>
  <si>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四川省成都市溫江區「邊城・香格里」工地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</si>
  <si>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四川省成都市溫江區「邊城・香格里」工地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</si>
  <si>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四川省成都市蒲江縣鶴山鎮單溝村五顯坡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</si>
  <si>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四川省成都市蒲江縣鶴山鎮單溝村五顯坡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</si>
  <si>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四川省成都市清江路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</si>
  <si>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魏紹菑、程遠福、王仲雄，〈成都西郊清江路唐宋墓葬發掘簡報〉，收入《成都考古發現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340-358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</si>
  <si>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</si>
  <si>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成都文物考古研究所、雙流縣文物管理所，〈成都市雙流縣華陽鎮綠水康城小區發現一批磚室墓〉，收入《成都考古發現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347-396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</si>
  <si>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</si>
  <si>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</si>
  <si>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</si>
  <si>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</si>
  <si>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</si>
  <si>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四川省成都市雙流縣華陽鎮烏龍村綠水康城小區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</si>
  <si>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</si>
  <si>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成都市文物考古研究所、青白江區文物管理所，〈成都市青白江區景峰村五代及宋代墓葬發掘簡報〉，收入《成都考古發現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331-346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</si>
  <si>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</si>
  <si>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</si>
  <si>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</si>
  <si>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</si>
  <si>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四川省成都市青白江區景峰村</t>
    </r>
    <r>
      <rPr>
        <sz val="12"/>
        <color theme="1"/>
        <rFont val="Calibri"/>
        <family val="2"/>
      </rPr>
      <t>M9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M18(</t>
    </r>
    <r>
      <rPr>
        <sz val="12"/>
        <color theme="1"/>
        <rFont val="Arial"/>
        <family val="2"/>
      </rPr>
      <t>無出土品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</si>
  <si>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四川省成都市龍泉驛區洪河鎮柳樹村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</si>
  <si>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成都文物考古研究所、龍泉驛區文物保管所、成都文物考古研究所，〈成都市龍泉驛區洪河大道南延線唐宋墓發掘簡報〉，收入《成都考古發現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163-177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</si>
  <si>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四川省重慶市忠縣忠州鎮鄭公村</t>
    </r>
    <r>
      <rPr>
        <sz val="12"/>
        <color theme="1"/>
        <rFont val="Calibri"/>
        <family val="2"/>
      </rPr>
      <t>DM19</t>
    </r>
  </si>
  <si>
    <r>
      <rPr>
        <sz val="12"/>
        <color theme="1"/>
        <rFont val="Arial"/>
        <family val="2"/>
      </rPr>
      <t>北京大學考古文博院三峽考古隊、重慶市忠縣文物保護管理所，〈忠縣㽏井溝遺址群崖腳（半邊街）墓地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年度發掘簡報〉，收入《重慶庫區考古報告集‧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卷》，第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1413-1479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</si>
  <si>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四川省成都市雙流縣青棡村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</si>
  <si>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成都文物考古研究所、雙流縣文物管理所、成都文物考古研究所，〈四川雙流縣青桐村漢、唐、宋代墓地發掘報告〉，收入《成都考古發現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447-509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</si>
  <si>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四川省成都市雙流縣青棡村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</si>
  <si>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四川省成都市雙流縣青棡村</t>
    </r>
    <r>
      <rPr>
        <sz val="12"/>
        <color theme="1"/>
        <rFont val="Calibri"/>
        <family val="2"/>
      </rPr>
      <t>M12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</si>
  <si>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四川省成都市溫江區檢察院</t>
    </r>
    <r>
      <rPr>
        <sz val="12"/>
        <color theme="1"/>
        <rFont val="Calibri"/>
        <family val="2"/>
      </rPr>
      <t xml:space="preserve"> JM1</t>
    </r>
  </si>
  <si>
    <r>
      <rPr>
        <sz val="12"/>
        <color theme="1"/>
        <rFont val="Arial"/>
        <family val="2"/>
      </rPr>
      <t>成都文物考古研究所、溫江區文物保護管理所，〈成都市溫江區檢察院辦公樓、塞納河畔工地五代及宋代墓葬發掘簡報〉，收入《成都考古發現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337-352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</si>
  <si>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四川省成都市溫江區檢察院</t>
    </r>
    <r>
      <rPr>
        <sz val="12"/>
        <color theme="1"/>
        <rFont val="Calibri"/>
        <family val="2"/>
      </rPr>
      <t xml:space="preserve"> JM3</t>
    </r>
  </si>
  <si>
    <r>
      <rPr>
        <sz val="12"/>
        <color theme="1"/>
        <rFont val="Arial"/>
        <family val="2"/>
      </rPr>
      <t>四川省成都市溫江區檢察院</t>
    </r>
    <r>
      <rPr>
        <sz val="12"/>
        <color theme="1"/>
        <rFont val="Calibri"/>
        <family val="2"/>
      </rPr>
      <t xml:space="preserve"> SM1</t>
    </r>
  </si>
  <si>
    <r>
      <rPr>
        <sz val="12"/>
        <color theme="1"/>
        <rFont val="Arial"/>
        <family val="2"/>
      </rPr>
      <t>黎氏慶娘子</t>
    </r>
  </si>
  <si>
    <r>
      <rPr>
        <sz val="12"/>
        <color theme="1"/>
        <rFont val="Arial"/>
        <family val="2"/>
      </rPr>
      <t>四川省雙流縣華陽鎮伏龍村</t>
    </r>
    <r>
      <rPr>
        <sz val="12"/>
        <color theme="1"/>
        <rFont val="Calibri"/>
        <family val="2"/>
      </rPr>
      <t xml:space="preserve"> M7</t>
    </r>
  </si>
  <si>
    <r>
      <rPr>
        <sz val="12"/>
        <color theme="1"/>
        <rFont val="Arial"/>
        <family val="2"/>
      </rPr>
      <t>成都文物考古研究所、雙流縣文物管理所、成都文物考古研究所，〈四川雙流華陽鎮「家益欣城」地點西漢土坑墓及唐宋磚室墓清理簡報〉，收入《成都考古發現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510-525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</si>
  <si>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</si>
  <si>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成都市文物考古工作隊、新津縣文管所、成都文物考古研究所，〈成都市新津縣方興唐宋墓群發掘報告〉，收入《成都考古發現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476-514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</si>
  <si>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M23(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</si>
  <si>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M23(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</si>
  <si>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</si>
  <si>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M26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</si>
  <si>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</si>
  <si>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</si>
  <si>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</si>
  <si>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</si>
  <si>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四川省成都市新津縣方興鎮方興社區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</si>
  <si>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四川省都江堰市崇義鎮大橋村潘家祠堂墓地</t>
    </r>
    <r>
      <rPr>
        <sz val="12"/>
        <color theme="1"/>
        <rFont val="Calibri"/>
        <family val="2"/>
      </rPr>
      <t>PM6</t>
    </r>
  </si>
  <si>
    <r>
      <rPr>
        <sz val="12"/>
        <color theme="1"/>
        <rFont val="Arial"/>
        <family val="2"/>
      </rPr>
      <t>成都文物考古研究所、都江堰市文物局、成都文物考古研究所，〈四川都江堰界牌村以及大橋村唐、宋墓發掘簡報〉，收入《成都考古發現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526-543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</si>
  <si>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四川省都江堰市崇義鎮大橋村潘家祠堂墓地</t>
    </r>
    <r>
      <rPr>
        <sz val="12"/>
        <color theme="1"/>
        <rFont val="Calibri"/>
        <family val="2"/>
      </rPr>
      <t>PM7</t>
    </r>
  </si>
  <si>
    <r>
      <rPr>
        <sz val="12"/>
        <color theme="1"/>
        <rFont val="Arial"/>
        <family val="2"/>
      </rPr>
      <t>四川省都江堰市崇義鎮大橋村潘家祠堂墓地</t>
    </r>
    <r>
      <rPr>
        <sz val="12"/>
        <color theme="1"/>
        <rFont val="Calibri"/>
        <family val="2"/>
      </rPr>
      <t>PM19</t>
    </r>
  </si>
  <si>
    <r>
      <rPr>
        <sz val="12"/>
        <color theme="1"/>
        <rFont val="Arial"/>
        <family val="2"/>
      </rPr>
      <t>四川省成都市青羊區營門口鄉紅色村六組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</si>
  <si>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成都文物考古研究所、成都文物考古研究所，〈成都金沙遺址紅色村小學地點唐宋磚室墓發掘簡報〉，收入《成都考古發現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455-465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</si>
  <si>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四川省成都市青白江區大灣鎮大夫村</t>
    </r>
    <r>
      <rPr>
        <sz val="12"/>
        <color theme="1"/>
        <rFont val="Calibri"/>
        <family val="2"/>
      </rPr>
      <t xml:space="preserve"> M12</t>
    </r>
  </si>
  <si>
    <r>
      <rPr>
        <sz val="12"/>
        <color theme="1"/>
        <rFont val="Arial"/>
        <family val="2"/>
      </rPr>
      <t>成都文物考古工作隊、青白江區文物保護管理所、成都文物考古研究所，〈成都青白江區艾切斯工地唐、宋墓葬發掘簡報〉，收入《成都考古發現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228-251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</si>
  <si>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四川省成都市青白江區大灣鎮大夫村</t>
    </r>
    <r>
      <rPr>
        <sz val="12"/>
        <color theme="1"/>
        <rFont val="Calibri"/>
        <family val="2"/>
      </rPr>
      <t xml:space="preserve"> M16</t>
    </r>
  </si>
  <si>
    <r>
      <rPr>
        <sz val="12"/>
        <color theme="1"/>
        <rFont val="Arial"/>
        <family val="2"/>
      </rPr>
      <t>四川省成都市龍泉驛區十陵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成都大學</t>
    </r>
    <r>
      <rPr>
        <sz val="12"/>
        <color theme="1"/>
        <rFont val="Calibri"/>
        <family val="2"/>
      </rPr>
      <t>)M1</t>
    </r>
  </si>
  <si>
    <r>
      <rPr>
        <sz val="12"/>
        <color theme="1"/>
        <rFont val="Arial"/>
        <family val="2"/>
      </rPr>
      <t>成都市文物考古研究所、龍泉驛區文物管理所，〈成都市龍泉驛區十陵宋墓發掘簡報〉，收入《成都考古發現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178-193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</si>
  <si>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四川省成都市龍泉驛區十陵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成都大學</t>
    </r>
    <r>
      <rPr>
        <sz val="12"/>
        <color theme="1"/>
        <rFont val="Calibri"/>
        <family val="2"/>
      </rPr>
      <t>) M2</t>
    </r>
  </si>
  <si>
    <r>
      <rPr>
        <sz val="12"/>
        <color theme="1"/>
        <rFont val="Arial"/>
        <family val="2"/>
      </rPr>
      <t>四川省成都市龍泉驛區十陵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成都大學</t>
    </r>
    <r>
      <rPr>
        <sz val="12"/>
        <color theme="1"/>
        <rFont val="Calibri"/>
        <family val="2"/>
      </rPr>
      <t>) M4</t>
    </r>
  </si>
  <si>
    <r>
      <rPr>
        <sz val="12"/>
        <color theme="1"/>
        <rFont val="Arial"/>
        <family val="2"/>
      </rPr>
      <t>四川省成都市龍泉驛區十陵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成都大學</t>
    </r>
    <r>
      <rPr>
        <sz val="12"/>
        <color theme="1"/>
        <rFont val="Calibri"/>
        <family val="2"/>
      </rPr>
      <t>) M8</t>
    </r>
  </si>
  <si>
    <r>
      <rPr>
        <sz val="12"/>
        <color theme="1"/>
        <rFont val="Arial"/>
        <family val="2"/>
      </rPr>
      <t>四川省成都市龍泉驛區十陵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成都大學</t>
    </r>
    <r>
      <rPr>
        <sz val="12"/>
        <color theme="1"/>
        <rFont val="Calibri"/>
        <family val="2"/>
      </rPr>
      <t>) M9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</si>
  <si>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</si>
  <si>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成都文物考古研究所、成都文物考古研究所，〈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年度永陵公園古遺址發掘簡報〉，收入《成都考古發現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368-410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</si>
  <si>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</si>
  <si>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</si>
  <si>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</si>
  <si>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楊</t>
    </r>
    <r>
      <rPr>
        <sz val="12"/>
        <color theme="1"/>
        <rFont val="Calibri"/>
        <family val="2"/>
      </rPr>
      <t>☐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</si>
  <si>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</si>
  <si>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</si>
  <si>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</si>
  <si>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</si>
  <si>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</si>
  <si>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</si>
  <si>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</si>
  <si>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</si>
  <si>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四川省成都市金牛區永陵公園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</si>
  <si>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四川省成都市金牛區永陵公園共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座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無出土品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</si>
  <si>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四川省成都市高新西區富通光纜通信有限公司地點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</si>
  <si>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成都文物考古研究所、成都文物考古研究所，〈成都市高新西區富通光纜通信有限公司地點宋墓發掘簡報〉，收入《成都考古發現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562-579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</si>
  <si>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四川省成都市高新西區富通光纜通信有限公司地點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</si>
  <si>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四川省成都市雙流縣白家鎮黃荊村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</si>
  <si>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陳云洪，〈成都市外環繞城高速路雙流白家段發現宋墓〉，收入《成都考古發現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2001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225-235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</si>
  <si>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四川省成都市雙流縣白家鎮黃荊村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</si>
  <si>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四川省成都市雙流縣白家鎮黃荊村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</si>
  <si>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四川省成都市梁家巷互助路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</si>
  <si>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成都市文物考古工作隊，〈成都梁家巷唐宋墓葬發掘簡報〉，《四川文物》，</t>
    </r>
    <r>
      <rPr>
        <sz val="12"/>
        <color theme="1"/>
        <rFont val="Calibri"/>
        <family val="2"/>
      </rPr>
      <t>1999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108-113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</si>
  <si>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四川省成都市梁家巷互助路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</si>
  <si>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四川省都江堰市崇義鎮大橋村潘家祠堂墓地</t>
    </r>
    <r>
      <rPr>
        <sz val="12"/>
        <color theme="1"/>
        <rFont val="Calibri"/>
        <family val="2"/>
      </rPr>
      <t>PM20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</si>
  <si>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</si>
  <si>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成都市文物考古研究所、青白江區文物保護管理所、成都文物考古研究所，〈成都市青白江包家梁子宋明墓葬發掘簡報〉，收入《成都考古發現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613-643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</si>
  <si>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</si>
  <si>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</si>
  <si>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</si>
  <si>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M173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</si>
  <si>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M174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</si>
  <si>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M190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</si>
  <si>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M191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</si>
  <si>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M108</t>
    </r>
  </si>
  <si>
    <r>
      <rPr>
        <sz val="12"/>
        <color theme="1"/>
        <rFont val="Arial"/>
        <family val="2"/>
      </rPr>
      <t>四川省成都市青白江包家梁子</t>
    </r>
    <r>
      <rPr>
        <sz val="12"/>
        <color theme="1"/>
        <rFont val="Calibri"/>
        <family val="2"/>
      </rPr>
      <t>M184</t>
    </r>
  </si>
  <si>
    <r>
      <rPr>
        <sz val="12"/>
        <color theme="1"/>
        <rFont val="Arial"/>
        <family val="2"/>
      </rPr>
      <t>四川省成都市龍泉驛區十陵鎮大樑村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</si>
  <si>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成都文物考古研究所、龍泉驛區文物管理所、成都文物考古研究所，〈成都市龍泉驛區十陵鎮大梁村宋墓發掘簡報〉，收入《成都考古發現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470-488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</si>
  <si>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四川省成都市龍泉驛區十陵鎮大樑村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</si>
  <si>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四川省成都市龍泉驛區十陵鎮大樑村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</si>
  <si>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四川省大足縣</t>
    </r>
    <r>
      <rPr>
        <sz val="12"/>
        <color theme="1"/>
        <rFont val="Calibri"/>
        <family val="2"/>
      </rPr>
      <t>18</t>
    </r>
    <r>
      <rPr>
        <sz val="12"/>
        <color theme="1"/>
        <rFont val="Arial"/>
        <family val="2"/>
      </rPr>
      <t>座墓</t>
    </r>
  </si>
  <si>
    <r>
      <rPr>
        <sz val="12"/>
        <color theme="1"/>
        <rFont val="Arial"/>
        <family val="2"/>
      </rPr>
      <t>蔣美華、通訊員鄧之金，〈四川大足縣繼續發現帶精美雕刻的宋墓〉，《文物參考資料》，</t>
    </r>
    <r>
      <rPr>
        <sz val="12"/>
        <color theme="1"/>
        <rFont val="Calibri"/>
        <family val="2"/>
      </rPr>
      <t>1955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167-168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</si>
  <si>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四川省華鎣市永興鎮鯉魚村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</si>
  <si>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四川省文物考古研究院、廣安市文物管理所、華蓥市文物管理所，〈華蓥市永興鎮駕擋丘宋墓群發掘簡報〉，《四川文物》，</t>
    </r>
    <r>
      <rPr>
        <sz val="12"/>
        <color theme="1"/>
        <rFont val="Calibri"/>
        <family val="2"/>
      </rPr>
      <t>2009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</si>
  <si>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四川省華鎣市永興鎮鯉魚村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</si>
  <si>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張中興</t>
    </r>
  </si>
  <si>
    <r>
      <rPr>
        <sz val="12"/>
        <color theme="1"/>
        <rFont val="Arial"/>
        <family val="2"/>
      </rPr>
      <t>四川省華鎣市永興鎮鯉魚村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</si>
  <si>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四川省華鎣市永興鎮鯉魚村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</si>
  <si>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四川省華鎣市永興鎮鯉魚村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</si>
  <si>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</si>
  <si>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成都市文物考古研究所，〈成都西郊西窯村唐宋墓葬發掘簡報〉，《東南文化》，</t>
    </r>
    <r>
      <rPr>
        <sz val="12"/>
        <color theme="1"/>
        <rFont val="Calibri"/>
        <family val="2"/>
      </rPr>
      <t>2003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</si>
  <si>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</si>
  <si>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四川省成都市青羊區蘇坡鄉西窯村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</si>
  <si>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四川省巴中市江北鎮人行基建工地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</si>
  <si>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岳釗林、程英，〈巴中城區宋墓清理簡報〉，《四川文物》，</t>
    </r>
    <r>
      <rPr>
        <sz val="12"/>
        <color theme="1"/>
        <rFont val="Calibri"/>
        <family val="2"/>
      </rPr>
      <t>1994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59-63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</si>
  <si>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四川省綿陽北郊平政橋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</si>
  <si>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張姓，名不詳</t>
    </r>
  </si>
  <si>
    <r>
      <rPr>
        <sz val="12"/>
        <color theme="1"/>
        <rFont val="Arial"/>
        <family val="2"/>
      </rPr>
      <t>李復華、江學禮，〈四川綿陽平政橋發現宋墓〉，《考古通訊》，</t>
    </r>
    <r>
      <rPr>
        <sz val="12"/>
        <color theme="1"/>
        <rFont val="Calibri"/>
        <family val="2"/>
      </rPr>
      <t>1956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49-50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</si>
  <si>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四川省綿陽北郊平政橋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</si>
  <si>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張應卯</t>
    </r>
  </si>
  <si>
    <r>
      <rPr>
        <sz val="12"/>
        <color theme="1"/>
        <rFont val="Arial"/>
        <family val="2"/>
      </rPr>
      <t>四川省綿陽北郊平政橋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</si>
  <si>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張應龍</t>
    </r>
  </si>
  <si>
    <r>
      <rPr>
        <sz val="12"/>
        <color theme="1"/>
        <rFont val="Arial"/>
        <family val="2"/>
      </rPr>
      <t>四川省資中縣銀山鎮天坡村</t>
    </r>
    <r>
      <rPr>
        <sz val="12"/>
        <color theme="1"/>
        <rFont val="Calibri"/>
        <family val="2"/>
      </rPr>
      <t xml:space="preserve"> M1</t>
    </r>
  </si>
  <si>
    <r>
      <rPr>
        <sz val="12"/>
        <color theme="1"/>
        <rFont val="Arial"/>
        <family val="2"/>
      </rPr>
      <t>四川省文物考古研究所、資中縣文物管理所，〈四川資中縣大包山宋墓發掘簡報〉，《四川文物》，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16-27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</si>
  <si>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四川省資中縣銀山鎮天坡村</t>
    </r>
    <r>
      <rPr>
        <sz val="12"/>
        <color theme="1"/>
        <rFont val="Calibri"/>
        <family val="2"/>
      </rPr>
      <t xml:space="preserve"> M2</t>
    </r>
  </si>
  <si>
    <r>
      <rPr>
        <sz val="12"/>
        <color theme="1"/>
        <rFont val="Arial"/>
        <family val="2"/>
      </rPr>
      <t>四川省資中縣銀山鎮天坡村</t>
    </r>
    <r>
      <rPr>
        <sz val="12"/>
        <color theme="1"/>
        <rFont val="Calibri"/>
        <family val="2"/>
      </rPr>
      <t xml:space="preserve"> M3</t>
    </r>
  </si>
  <si>
    <r>
      <rPr>
        <sz val="12"/>
        <color theme="1"/>
        <rFont val="Arial"/>
        <family val="2"/>
      </rPr>
      <t>四川省資中縣銀山鎮天坡村</t>
    </r>
    <r>
      <rPr>
        <sz val="12"/>
        <color theme="1"/>
        <rFont val="Calibri"/>
        <family val="2"/>
      </rPr>
      <t xml:space="preserve"> M4</t>
    </r>
  </si>
  <si>
    <r>
      <rPr>
        <sz val="12"/>
        <color theme="1"/>
        <rFont val="Arial"/>
        <family val="2"/>
      </rPr>
      <t>四川省資中縣銀山鎮天坡村</t>
    </r>
    <r>
      <rPr>
        <sz val="12"/>
        <color theme="1"/>
        <rFont val="Calibri"/>
        <family val="2"/>
      </rPr>
      <t xml:space="preserve"> M5</t>
    </r>
  </si>
  <si>
    <r>
      <rPr>
        <sz val="12"/>
        <color theme="1"/>
        <rFont val="Arial"/>
        <family val="2"/>
      </rPr>
      <t>四川省重慶市合川區合陽街道辦事處盤龍村六社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</si>
  <si>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杜之翰</t>
    </r>
  </si>
  <si>
    <r>
      <rPr>
        <sz val="12"/>
        <color theme="1"/>
        <rFont val="Arial"/>
        <family val="2"/>
      </rPr>
      <t>重慶市文化遺產研究院、重慶文化遺產保護中心，〈重慶市合川區觀山墓群宋代石室墓發掘簡報〉，《四川文物》，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</si>
  <si>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四川省蓬溪縣赤城鎮鷲峰山穴</t>
    </r>
    <r>
      <rPr>
        <sz val="12"/>
        <color theme="1"/>
        <rFont val="Calibri"/>
        <family val="2"/>
      </rPr>
      <t>1</t>
    </r>
  </si>
  <si>
    <r>
      <rPr>
        <sz val="12"/>
        <color theme="1"/>
        <rFont val="Arial"/>
        <family val="2"/>
      </rPr>
      <t>劉新堯，〈蓬溪宋墓中的宗教石刻〉，《四川文物》，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53-56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</si>
  <si>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四川省華鎣市雙河鎮昭勛村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</si>
  <si>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四川省文物考古研究院、廣安市文物管理所、華鎣市文物管理所，《華鎣安丙墓》，北京：文物，</t>
    </r>
    <r>
      <rPr>
        <sz val="12"/>
        <color theme="1"/>
        <rFont val="Calibri"/>
        <family val="2"/>
      </rPr>
      <t>2008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</si>
  <si>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四川省華鎣市雙河鎮昭勛村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</si>
  <si>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安丙</t>
    </r>
  </si>
  <si>
    <r>
      <rPr>
        <sz val="12"/>
        <color theme="1"/>
        <rFont val="Arial"/>
        <family val="2"/>
      </rPr>
      <t>四川省華鎣市雙河鎮昭勛村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</si>
  <si>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四川省華鎣市雙河鎮昭勛村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</si>
  <si>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鄭氏</t>
    </r>
  </si>
  <si>
    <r>
      <rPr>
        <sz val="12"/>
        <color theme="1"/>
        <rFont val="Arial"/>
        <family val="2"/>
      </rPr>
      <t>四川省華鎣市雙河鎮昭勛村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</si>
  <si>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安寶孫</t>
    </r>
  </si>
  <si>
    <r>
      <rPr>
        <sz val="12"/>
        <color theme="1"/>
        <rFont val="Arial"/>
        <family val="2"/>
      </rPr>
      <t>四川省瀘縣喻寺鎮南坳村一組屋基灣</t>
    </r>
    <r>
      <rPr>
        <sz val="12"/>
        <color theme="1"/>
        <rFont val="Calibri"/>
        <family val="2"/>
      </rPr>
      <t>2002LYNM1</t>
    </r>
  </si>
  <si>
    <r>
      <rPr>
        <sz val="12"/>
        <color theme="1"/>
        <rFont val="Arial"/>
        <family val="2"/>
      </rPr>
      <t>古驥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字德駿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</si>
  <si>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四川省文物考古研究所等，《瀘縣宋墓》，北京：文物，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</si>
  <si>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四川省瀘縣奇峰鎮寶藏片區紅光村</t>
    </r>
    <r>
      <rPr>
        <sz val="12"/>
        <color theme="1"/>
        <rFont val="Calibri"/>
        <family val="2"/>
      </rPr>
      <t>2002LQBM2</t>
    </r>
  </si>
  <si>
    <r>
      <rPr>
        <sz val="12"/>
        <color theme="1"/>
        <rFont val="Arial"/>
        <family val="2"/>
      </rPr>
      <t>陳鼎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字國鎮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</si>
  <si>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四川省瀘縣牛灘鎮壽尊村</t>
    </r>
    <r>
      <rPr>
        <sz val="12"/>
        <color theme="1"/>
        <rFont val="Calibri"/>
        <family val="2"/>
      </rPr>
      <t>2000NTYM2</t>
    </r>
  </si>
  <si>
    <r>
      <rPr>
        <sz val="12"/>
        <color theme="1"/>
        <rFont val="Arial"/>
        <family val="2"/>
      </rPr>
      <t>張悅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字吉仙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</si>
  <si>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四川省瀘州市江陽區江北鎮橋頭山</t>
    </r>
    <r>
      <rPr>
        <sz val="12"/>
        <color theme="1"/>
        <rFont val="Calibri"/>
        <family val="2"/>
      </rPr>
      <t>M1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</si>
  <si>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四川省文物考古研究所、瀘州市文物局、江陽區文物管理所，〈四川瀘州市江陽區橋頭山宋墓發掘簡報〉，《四川文物》，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21-36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</si>
  <si>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四川省成都市天府新區永興鎮干塘村</t>
    </r>
    <r>
      <rPr>
        <sz val="12"/>
        <color theme="1"/>
        <rFont val="Calibri"/>
        <family val="2"/>
      </rPr>
      <t>M3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</si>
  <si>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成都文物考古研究所、雙流縣文物管理所，〈成都市天府新區永興鎮干塘村宋墓發掘簡報〉，收入《成都考古發現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420-441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</si>
  <si>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四川省成都市天府新區永興鎮干塘村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</si>
  <si>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四川省成都市天府新區永興鎮干塘村</t>
    </r>
    <r>
      <rPr>
        <sz val="12"/>
        <color theme="1"/>
        <rFont val="Calibri"/>
        <family val="2"/>
      </rPr>
      <t>M5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</si>
  <si>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四川省成都市天府新區永興鎮干塘村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</si>
  <si>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四川省成都市都江堰市中興鎮沿江村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</si>
  <si>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成都文物考古研究所、都江堰市文物局，〈都江堰市沿江村唐五代灰溝及宋代墓葬發掘簡報〉，收入《成都考古發現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507-530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</si>
  <si>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四川省成都市彭州市濛陽鎮佛踏村下梁山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</si>
  <si>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成都文物考古研究所、彭州文物保護管理所，〈彭州市下梁山唐宋墓發掘簡報〉，收入《成都考古發現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531-557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</si>
  <si>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四川省成都市彭州市濛陽鎮佛踏村下梁山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</si>
  <si>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江西省婺源縣太白公社石田村</t>
    </r>
  </si>
  <si>
    <r>
      <rPr>
        <sz val="12"/>
        <color theme="1"/>
        <rFont val="Arial"/>
        <family val="2"/>
      </rPr>
      <t>汪賡、程寶睦</t>
    </r>
  </si>
  <si>
    <r>
      <t>1133-1179(47</t>
    </r>
    <r>
      <rPr>
        <sz val="12"/>
        <color theme="1"/>
        <rFont val="Arial"/>
        <family val="2"/>
      </rPr>
      <t>，汪賡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1133-1211(79</t>
    </r>
    <r>
      <rPr>
        <sz val="12"/>
        <color theme="1"/>
        <rFont val="Arial"/>
        <family val="2"/>
      </rPr>
      <t>，程寶睦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</si>
  <si>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江西省博物館，〈婺源縣南宋嘉定四年墓〉，收入《江西宋代紀年墓與紀年青白瓷》，北京：文物出版社，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222-229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</si>
  <si>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江西省安義縣石鼻手工業社</t>
    </r>
  </si>
  <si>
    <r>
      <rPr>
        <sz val="12"/>
        <color theme="1"/>
        <rFont val="Arial"/>
        <family val="2"/>
      </rPr>
      <t>江西省博物館，〈安義縣南宋淳祐九年墓〉，收入《江西宋代紀年墓與紀年青白瓷》，北京：文物出版社，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247-251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</si>
  <si>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重慶市永川區板橋鎮高洞子村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</si>
  <si>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毛天鳳</t>
    </r>
  </si>
  <si>
    <r>
      <rPr>
        <sz val="12"/>
        <color theme="1"/>
        <rFont val="Arial"/>
        <family val="2"/>
      </rPr>
      <t>重慶市文化遺產研究院、重慶市永川區文物管理所，〈重慶永川高洞子南宋墓群清理簡報〉，《文物》，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25-40</t>
    </r>
    <r>
      <rPr>
        <sz val="12"/>
        <color theme="1"/>
        <rFont val="Arial"/>
        <family val="2"/>
      </rPr>
      <t>。
王昌文，〈永川發現宋代崖墓〉，《四川文物》，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</si>
  <si>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湖南省臨湘縣陸城通濟橋石橋溝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</si>
  <si>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福建省三明市將樂縣寺許村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</si>
  <si>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余氏</t>
    </r>
  </si>
  <si>
    <r>
      <rPr>
        <sz val="12"/>
        <color theme="1"/>
        <rFont val="Arial"/>
        <family val="2"/>
      </rPr>
      <t>三明市文物管理辦公室、將樂縣博物館，〈將樂縣古鏞鎮寺許村南宋墓清理簡報〉，《福建文博》，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18-21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</si>
  <si>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四川省成都市青羊區張家墩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</si>
  <si>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四川大學考古系、成都文物考古研究院，〈成都市清江東路張家墩隋唐至南宋磚室墓〉，《考古》，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</si>
  <si>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四川省成都市青羊區張家墩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</si>
  <si>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四川省成都市青羊區張家墩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</si>
  <si>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李丞貴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、王氏十二娘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</si>
  <si>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四川省成都市青羊區張家墩</t>
    </r>
    <r>
      <rPr>
        <sz val="12"/>
        <color theme="1"/>
        <rFont val="Calibri"/>
        <family val="2"/>
      </rPr>
      <t>M10</t>
    </r>
  </si>
  <si>
    <r>
      <t>Unknown(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、□氏□娘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</si>
  <si>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?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1137-1190(54)</t>
    </r>
  </si>
  <si>
    <r>
      <rPr>
        <sz val="12"/>
        <color theme="1"/>
        <rFont val="Arial"/>
        <family val="2"/>
      </rPr>
      <t>四川省成都市青羊區張家墩</t>
    </r>
    <r>
      <rPr>
        <sz val="12"/>
        <color theme="1"/>
        <rFont val="Calibri"/>
        <family val="2"/>
      </rPr>
      <t>M68</t>
    </r>
  </si>
  <si>
    <r>
      <rPr>
        <sz val="12"/>
        <color theme="1"/>
        <rFont val="Arial"/>
        <family val="2"/>
      </rPr>
      <t>李□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、古氏四壽娘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北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</si>
  <si>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四川省成都市成華區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</si>
  <si>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孫公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、賈氏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</si>
  <si>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成都文物考古研究院，〈成都市成華區成華廣場宋墓發掘簡報〉，收入《成都考古發現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694-714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</si>
  <si>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四川省成都市金牛區任家碾墓地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</si>
  <si>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成都文物考古研究院，〈成都市金牛區任家碾墓地</t>
    </r>
    <r>
      <rPr>
        <sz val="12"/>
        <color theme="1"/>
        <rFont val="Calibri"/>
        <family val="2"/>
      </rPr>
      <t>M4</t>
    </r>
    <r>
      <rPr>
        <sz val="12"/>
        <color theme="1"/>
        <rFont val="Arial"/>
        <family val="2"/>
      </rPr>
      <t>發掘簡報〉，收入《成都考古發現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682-693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</si>
  <si>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江蘇省鎮江市西南獅子山下</t>
    </r>
  </si>
  <si>
    <r>
      <rPr>
        <sz val="12"/>
        <color theme="1"/>
        <rFont val="Arial"/>
        <family val="2"/>
      </rPr>
      <t>李虎</t>
    </r>
  </si>
  <si>
    <r>
      <rPr>
        <sz val="12"/>
        <color theme="1"/>
        <rFont val="Arial"/>
        <family val="2"/>
      </rPr>
      <t>連小剛，〈南宋李虎墓誌銘考釋〉，《文物春秋》，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67-72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</si>
  <si>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</si>
  <si>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成都文物考古研究院，〈成都市武侯區川音大廈工地唐宋墓葬發掘簡報〉，收入《成都考古發現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591-641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</si>
  <si>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</si>
  <si>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</si>
  <si>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張某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僅存姓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☐</t>
    </r>
    <r>
      <rPr>
        <sz val="12"/>
        <color theme="1"/>
        <rFont val="Arial"/>
        <family val="2"/>
      </rPr>
      <t>氏八娘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</si>
  <si>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</si>
  <si>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楊氏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</si>
  <si>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</si>
  <si>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羅承之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</si>
  <si>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</si>
  <si>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四川省成都市武侯區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</si>
  <si>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任世明、康八娘</t>
    </r>
  </si>
  <si>
    <r>
      <rPr>
        <sz val="12"/>
        <color theme="1"/>
        <rFont val="Arial"/>
        <family val="2"/>
      </rPr>
      <t>湖南省常德市鼎城區灌溪鎮黃土山村</t>
    </r>
  </si>
  <si>
    <r>
      <rPr>
        <sz val="12"/>
        <color theme="1"/>
        <rFont val="Arial"/>
        <family val="2"/>
      </rPr>
      <t>邢倞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、劉氏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</si>
  <si>
    <r>
      <t>1087-1129(43)(</t>
    </r>
    <r>
      <rPr>
        <sz val="12"/>
        <color theme="1"/>
        <rFont val="Arial"/>
        <family val="2"/>
      </rPr>
      <t>劉氏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</si>
  <si>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龍朝彬，〈常德出土南宋邢倞夫婦墓志考〉，《湖南考古輯刊》，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218-222</t>
    </r>
    <r>
      <rPr>
        <sz val="12"/>
        <color theme="1"/>
        <rFont val="Arial"/>
        <family val="2"/>
      </rPr>
      <t>。
湖南省文物考古研究所、湖南省考古學會，〈常德黃土山宋墓〉，收入《湖南考古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（下）》，長沙：岳麓書社，</t>
    </r>
    <r>
      <rPr>
        <sz val="12"/>
        <color theme="1"/>
        <rFont val="Calibri"/>
        <family val="2"/>
      </rPr>
      <t>2004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434-447</t>
    </r>
    <r>
      <rPr>
        <sz val="12"/>
        <color theme="1"/>
        <rFont val="Arial"/>
        <family val="2"/>
      </rPr>
      <t>。
譚遠輝，〈關於常德南宋邢倞夫妻合葬墓的補記〉，《湖南省博物館館刊》，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413-415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</si>
  <si>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四川省德陽市什邡市星星村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</si>
  <si>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四川省文物考古研究院、德陽市文物考古研究所、什邡市博物館，〈四川什邡市星星村遺址唐宋、明清墓葬發掘簡報〉，《四川文物》，</t>
    </r>
    <r>
      <rPr>
        <sz val="12"/>
        <color theme="1"/>
        <rFont val="Calibri"/>
        <family val="2"/>
      </rPr>
      <t>2014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</si>
  <si>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四川省內江市資中縣爛泥灣</t>
    </r>
    <r>
      <rPr>
        <sz val="12"/>
        <color theme="1"/>
        <rFont val="Calibri"/>
        <family val="2"/>
      </rPr>
      <t>M2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</si>
  <si>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四川省文物考古研究院、資中縣文物管理所，〈四川資中縣爛泥灣宋墓發掘簡報〉，《四川文物》，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86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</si>
  <si>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四川省內江市資中縣爛泥灣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</si>
  <si>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四川省成都市崇州市山泉村</t>
    </r>
    <r>
      <rPr>
        <sz val="12"/>
        <color theme="1"/>
        <rFont val="Calibri"/>
        <family val="2"/>
      </rPr>
      <t>SM1</t>
    </r>
  </si>
  <si>
    <r>
      <rPr>
        <sz val="12"/>
        <color theme="1"/>
        <rFont val="Arial"/>
        <family val="2"/>
      </rPr>
      <t>成都文物考古研究所、崇州市文物保護管理所，〈崇州市山泉村和德壽村宋墓發掘簡報〉，收入《成都考古發現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542-560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</si>
  <si>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四川省成都市崇州市德壽村</t>
    </r>
    <r>
      <rPr>
        <sz val="12"/>
        <color theme="1"/>
        <rFont val="Calibri"/>
        <family val="2"/>
      </rPr>
      <t>DM2</t>
    </r>
  </si>
  <si>
    <r>
      <rPr>
        <sz val="12"/>
        <color theme="1"/>
        <rFont val="Arial"/>
        <family val="2"/>
      </rPr>
      <t>四川省成都市崇州市山泉村</t>
    </r>
    <r>
      <rPr>
        <sz val="12"/>
        <color theme="1"/>
        <rFont val="Calibri"/>
        <family val="2"/>
      </rPr>
      <t>SM2</t>
    </r>
  </si>
  <si>
    <r>
      <rPr>
        <sz val="12"/>
        <color theme="1"/>
        <rFont val="Arial"/>
        <family val="2"/>
      </rPr>
      <t>四川省成都市崇州市德壽村</t>
    </r>
    <r>
      <rPr>
        <sz val="12"/>
        <color theme="1"/>
        <rFont val="Calibri"/>
        <family val="2"/>
      </rPr>
      <t>DM1</t>
    </r>
  </si>
  <si>
    <r>
      <rPr>
        <sz val="12"/>
        <color theme="1"/>
        <rFont val="Arial"/>
        <family val="2"/>
      </rPr>
      <t>四川省成都市崇州市德壽村</t>
    </r>
    <r>
      <rPr>
        <sz val="12"/>
        <color theme="1"/>
        <rFont val="Calibri"/>
        <family val="2"/>
      </rPr>
      <t>DM3</t>
    </r>
  </si>
  <si>
    <r>
      <rPr>
        <sz val="12"/>
        <color theme="1"/>
        <rFont val="Arial"/>
        <family val="2"/>
      </rPr>
      <t>四川省重慶市大足區觀音岩村龍神灣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</si>
  <si>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王若</t>
    </r>
  </si>
  <si>
    <r>
      <rPr>
        <sz val="12"/>
        <color theme="1"/>
        <rFont val="Arial"/>
        <family val="2"/>
      </rPr>
      <t>大足石刻研究院，〈重慶市大足區龍神灣南宋王若夫婦墓發掘簡報〉，《四川文物》，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</si>
  <si>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四川省重慶市大足區觀音岩村龍神灣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</si>
  <si>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徐守真</t>
    </r>
  </si>
  <si>
    <r>
      <rPr>
        <sz val="12"/>
        <color theme="1"/>
        <rFont val="Arial"/>
        <family val="2"/>
      </rPr>
      <t>四川省成都市高新西區雙柏村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</si>
  <si>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王添娘</t>
    </r>
  </si>
  <si>
    <r>
      <rPr>
        <sz val="12"/>
        <color theme="1"/>
        <rFont val="Arial"/>
        <family val="2"/>
      </rPr>
      <t>成都文物考古研究所，〈成都市高新西區雙柏村宋、明墓發掘簡報〉，收入《成都考古發現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605-643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</si>
  <si>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浙江省杭州市富陽市新登鎮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</si>
  <si>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梁端禮、房氏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推測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</si>
  <si>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杭州市文物考古研究所、杭州市富陽區文物館，〈浙江杭州富陽新登南宋梁瑞禮墓發掘簡報〉，《文物》，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</si>
  <si>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浙江省金華市浦江縣民生村</t>
    </r>
  </si>
  <si>
    <r>
      <rPr>
        <sz val="12"/>
        <color theme="1"/>
        <rFont val="Arial"/>
        <family val="2"/>
      </rPr>
      <t>浙江省文物考古研究所、浦江縣文物保護管理所，〈浦江民生村南宋墓葬發掘簡報〉，《東方博物》，</t>
    </r>
    <r>
      <rPr>
        <sz val="12"/>
        <color theme="1"/>
        <rFont val="Calibri"/>
        <family val="2"/>
      </rPr>
      <t>64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45-51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</si>
  <si>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浙江省湖州市吳興區妙西鎮</t>
    </r>
  </si>
  <si>
    <r>
      <rPr>
        <sz val="12"/>
        <color theme="1"/>
        <rFont val="Arial"/>
        <family val="2"/>
      </rPr>
      <t>金媛媛，〈湖州妙西渡善宋墓〉，《東方博物》，</t>
    </r>
    <r>
      <rPr>
        <sz val="12"/>
        <color theme="1"/>
        <rFont val="Calibri"/>
        <family val="2"/>
      </rPr>
      <t>63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</si>
  <si>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浙江省衢州市龍游縣寺底袁村</t>
    </r>
    <r>
      <rPr>
        <sz val="12"/>
        <color theme="1"/>
        <rFont val="Calibri"/>
        <family val="2"/>
      </rPr>
      <t>M56</t>
    </r>
  </si>
  <si>
    <r>
      <rPr>
        <sz val="12"/>
        <color theme="1"/>
        <rFont val="Arial"/>
        <family val="2"/>
      </rPr>
      <t>浙江省文物考古研究所、龍游縣博物館，〈龍游寺底袁宋墓發掘簡報〉，《東方博物》，</t>
    </r>
    <r>
      <rPr>
        <sz val="12"/>
        <color theme="1"/>
        <rFont val="Calibri"/>
        <family val="2"/>
      </rPr>
      <t>56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</si>
  <si>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浙江省衢州市龍游縣寺底袁村</t>
    </r>
    <r>
      <rPr>
        <sz val="12"/>
        <color theme="1"/>
        <rFont val="Calibri"/>
        <family val="2"/>
      </rPr>
      <t>M59</t>
    </r>
  </si>
  <si>
    <r>
      <rPr>
        <sz val="12"/>
        <color theme="1"/>
        <rFont val="Arial"/>
        <family val="2"/>
      </rPr>
      <t>浙江省杭州市餘杭區星橋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</si>
  <si>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杭州市文物考古研究所、餘杭博物館，〈餘杭星橋里山宋墓發掘簡報〉，《東方博物》，</t>
    </r>
    <r>
      <rPr>
        <sz val="12"/>
        <color theme="1"/>
        <rFont val="Calibri"/>
        <family val="2"/>
      </rPr>
      <t>56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</si>
  <si>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浙江省杭州市餘杭區星橋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</si>
  <si>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陝西省漢中市洋縣太師墳村</t>
    </r>
  </si>
  <si>
    <r>
      <rPr>
        <sz val="12"/>
        <color theme="1"/>
        <rFont val="Arial"/>
        <family val="2"/>
      </rPr>
      <t>王仁杰、陳氏</t>
    </r>
  </si>
  <si>
    <r>
      <t>1164-1189(26)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1164-1219(56)</t>
    </r>
  </si>
  <si>
    <r>
      <rPr>
        <sz val="12"/>
        <color theme="1"/>
        <rFont val="Arial"/>
        <family val="2"/>
      </rPr>
      <t>吳亞虎，〈南宋王仁杰夫婦墓誌考釋〉，《陝西歷史博物館館刊》，</t>
    </r>
    <r>
      <rPr>
        <sz val="12"/>
        <color theme="1"/>
        <rFont val="Calibri"/>
        <family val="2"/>
      </rPr>
      <t>24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176-184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</si>
  <si>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江蘇省蘇州市原外跨塘磚瓦廠</t>
    </r>
  </si>
  <si>
    <r>
      <rPr>
        <sz val="12"/>
        <color theme="1"/>
        <rFont val="Arial"/>
        <family val="2"/>
      </rPr>
      <t>林翥</t>
    </r>
  </si>
  <si>
    <r>
      <rPr>
        <sz val="12"/>
        <color theme="1"/>
        <rFont val="Arial"/>
        <family val="2"/>
      </rPr>
      <t>漆躍文、金怡，〈宋林翥壙銘考釋〉，收入《蘇州文博論叢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105-109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</si>
  <si>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江蘇省蘇州市姑蘇區</t>
    </r>
  </si>
  <si>
    <r>
      <rPr>
        <sz val="12"/>
        <color theme="1"/>
        <rFont val="Arial"/>
        <family val="2"/>
      </rPr>
      <t>李妙香</t>
    </r>
  </si>
  <si>
    <r>
      <rPr>
        <sz val="12"/>
        <color theme="1"/>
        <rFont val="Arial"/>
        <family val="2"/>
      </rPr>
      <t>楊瑩、楊藝，〈宋李妙香墓誌考釋〉，收入《蘇州文博論叢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》，第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期。北京：文物出版社，</t>
    </r>
    <r>
      <rPr>
        <sz val="12"/>
        <color theme="1"/>
        <rFont val="Calibri"/>
        <family val="2"/>
      </rPr>
      <t>2011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99-104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</si>
  <si>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江蘇省揚州市廣陵區解放橋</t>
    </r>
  </si>
  <si>
    <r>
      <rPr>
        <sz val="12"/>
        <color theme="1"/>
        <rFont val="Arial"/>
        <family val="2"/>
      </rPr>
      <t>普哈丁</t>
    </r>
  </si>
  <si>
    <r>
      <rPr>
        <sz val="12"/>
        <color theme="1"/>
        <rFont val="Arial"/>
        <family val="2"/>
      </rPr>
      <t>蔡起，〈揚州普哈汀墓與阿拉伯墓碑〉，《文博通訊》，</t>
    </r>
    <r>
      <rPr>
        <sz val="12"/>
        <color theme="1"/>
        <rFont val="Calibri"/>
        <family val="2"/>
      </rPr>
      <t>1982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</si>
  <si>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浙江省麗水市松陽縣赤壽鄉紅蓮村</t>
    </r>
  </si>
  <si>
    <r>
      <rPr>
        <sz val="12"/>
        <color theme="1"/>
        <rFont val="Arial"/>
        <family val="2"/>
      </rPr>
      <t>潘好謙</t>
    </r>
  </si>
  <si>
    <r>
      <rPr>
        <sz val="12"/>
        <color theme="1"/>
        <rFont val="Arial"/>
        <family val="2"/>
      </rPr>
      <t>宋子軍、韓玉梅、潘樹豐，〈從墓誌銘看松陽潘氏</t>
    </r>
    <r>
      <rPr>
        <sz val="12"/>
        <color theme="1"/>
        <rFont val="Calibri"/>
        <family val="2"/>
      </rPr>
      <t>——</t>
    </r>
    <r>
      <rPr>
        <sz val="12"/>
        <color theme="1"/>
        <rFont val="Arial"/>
        <family val="2"/>
      </rPr>
      <t>宋代潘干、潘珂、潘好謙墓誌銘考〉，《杭州文博》，</t>
    </r>
    <r>
      <rPr>
        <sz val="12"/>
        <color theme="1"/>
        <rFont val="Calibri"/>
        <family val="2"/>
      </rPr>
      <t>16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142-147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</si>
  <si>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福建省福州市晉安區鼓山鎮圓中村</t>
    </r>
  </si>
  <si>
    <r>
      <rPr>
        <sz val="12"/>
        <color theme="1"/>
        <rFont val="Arial"/>
        <family val="2"/>
      </rPr>
      <t>趙汝槖</t>
    </r>
  </si>
  <si>
    <r>
      <t>1199-1266(69)(</t>
    </r>
    <r>
      <rPr>
        <sz val="12"/>
        <color theme="1"/>
        <rFont val="Arial"/>
        <family val="2"/>
      </rPr>
      <t>中西曆轉換，生於陰曆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月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</si>
  <si>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張春蘭，〈趙宋宗室西外檢察趙汝橐墓誌銘考釋〉，《福建文博》，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74-80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</si>
  <si>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福建省三明市將樂縣古鏞鎮百花社區花巷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</si>
  <si>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將樂縣博物館，〈將樂縣百花社區宋墓清理簡報〉，《福建文博》，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21-24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</si>
  <si>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貴州省遵義市新蒲新區新蒲村官堰組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</si>
  <si>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楊價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西北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、田氏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東南</t>
    </r>
    <r>
      <rPr>
        <sz val="12"/>
        <color theme="1"/>
        <rFont val="Calibri"/>
        <family val="2"/>
      </rPr>
      <t>)</t>
    </r>
  </si>
  <si>
    <r>
      <t>?-1243(</t>
    </r>
    <r>
      <rPr>
        <sz val="12"/>
        <color theme="1"/>
        <rFont val="Arial"/>
        <family val="2"/>
      </rPr>
      <t>楊價</t>
    </r>
    <r>
      <rPr>
        <sz val="12"/>
        <color theme="1"/>
        <rFont val="Calibri"/>
        <family val="2"/>
      </rPr>
      <t>)(</t>
    </r>
    <r>
      <rPr>
        <sz val="12"/>
        <color theme="1"/>
        <rFont val="Arial"/>
        <family val="2"/>
      </rPr>
      <t>據楊文神道碑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N(</t>
    </r>
    <r>
      <rPr>
        <sz val="12"/>
        <color theme="1"/>
        <rFont val="Arial"/>
        <family val="2"/>
      </rPr>
      <t>田氏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</si>
  <si>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周必素、韋松恒、彭萬，〈貴州遵義市播州楊氏土司墓葬腰坑初步研究〉，《江漢考古》，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110-120</t>
    </r>
    <r>
      <rPr>
        <sz val="12"/>
        <color theme="1"/>
        <rFont val="Arial"/>
        <family val="2"/>
      </rPr>
      <t>。
周必素、彭萬，〈貴州遵義市新蒲播州楊氏土司墓地〉，《考古》，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87-100</t>
    </r>
    <r>
      <rPr>
        <sz val="12"/>
        <color theme="1"/>
        <rFont val="Arial"/>
        <family val="2"/>
      </rPr>
      <t>。
周必素、彭萬，〈遵義新蒲楊氏「土司」墓地〉，《南方文物》，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156-161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</si>
  <si>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湖北省襄陽市襄城區羊祜山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</si>
  <si>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襄樊市文物考古研究所，〈襄樊羊祜山墓地第三次發掘簡報〉，收入《襄樊考古文集》，第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2007.12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415-439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</si>
  <si>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湖北省襄陽市襄城區羊祜山</t>
    </r>
    <r>
      <rPr>
        <sz val="12"/>
        <color theme="1"/>
        <rFont val="Calibri"/>
        <family val="2"/>
      </rPr>
      <t>M20</t>
    </r>
  </si>
  <si>
    <r>
      <rPr>
        <sz val="12"/>
        <color theme="1"/>
        <rFont val="Arial"/>
        <family val="2"/>
      </rPr>
      <t>湖北省襄陽市襄城區羊祜山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</si>
  <si>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Arial"/>
        <family val="2"/>
      </rPr>
      <t>湖北省襄陽市襄城區羊祜山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</si>
  <si>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湖北省襄陽市襄城區羊祜山</t>
    </r>
    <r>
      <rPr>
        <sz val="12"/>
        <color theme="1"/>
        <rFont val="Calibri"/>
        <family val="2"/>
      </rPr>
      <t>M34</t>
    </r>
  </si>
  <si>
    <r>
      <rPr>
        <sz val="12"/>
        <color theme="1"/>
        <rFont val="Arial"/>
        <family val="2"/>
      </rPr>
      <t>重慶市永川區板橋鎮高洞子村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</si>
  <si>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重慶市文化遺產研究院、重慶市永川區文物管理所，〈重慶永川高洞子南宋墓群清理簡報〉，《文物》，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25-40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</si>
  <si>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江西省瑞昌縣李洋湖村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</si>
  <si>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黃氏</t>
    </r>
  </si>
  <si>
    <r>
      <rPr>
        <sz val="12"/>
        <color theme="1"/>
        <rFont val="Arial"/>
        <family val="2"/>
      </rPr>
      <t>瑞昌縣博物館，〈江西瑞昌縣李洋湖南宋墓〉，《考古》，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1051-1053</t>
    </r>
    <r>
      <rPr>
        <sz val="12"/>
        <color theme="1"/>
        <rFont val="Arial"/>
        <family val="2"/>
      </rPr>
      <t>。
江西省博物館，〈瑞昌縣南宋咸淳八年墓〉，收入《江西宋代紀年墓與紀年青白瓷》，北京：文物出版社，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306-309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</si>
  <si>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江西省宜春市樟樹市東郊</t>
    </r>
  </si>
  <si>
    <r>
      <rPr>
        <sz val="12"/>
        <color theme="1"/>
        <rFont val="Arial"/>
        <family val="2"/>
      </rPr>
      <t>黃頤壽，〈江西清江出土的南宋青白瓷器〉，《考古》，</t>
    </r>
    <r>
      <rPr>
        <sz val="12"/>
        <color theme="1"/>
        <rFont val="Calibri"/>
        <family val="2"/>
      </rPr>
      <t>1989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669-672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</si>
  <si>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江西省宜春市臨江鎮煤炭機械廠房</t>
    </r>
  </si>
  <si>
    <r>
      <rPr>
        <sz val="12"/>
        <color theme="1"/>
        <rFont val="Arial"/>
        <family val="2"/>
      </rPr>
      <t>熊氏</t>
    </r>
  </si>
  <si>
    <r>
      <t>?-1241(</t>
    </r>
    <r>
      <rPr>
        <sz val="12"/>
        <color theme="1"/>
        <rFont val="Arial"/>
        <family val="2"/>
      </rPr>
      <t>根據墓誌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</si>
  <si>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湖北省黃岡市黃州區</t>
    </r>
  </si>
  <si>
    <r>
      <rPr>
        <sz val="12"/>
        <color theme="1"/>
        <rFont val="Arial"/>
        <family val="2"/>
      </rPr>
      <t>李椿</t>
    </r>
  </si>
  <si>
    <r>
      <rPr>
        <sz val="12"/>
        <color theme="1"/>
        <rFont val="Arial"/>
        <family val="2"/>
      </rPr>
      <t>王善才，〈宋武略大夫李椿墓碑〉，《文物》，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84-85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</si>
  <si>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江西省吉安市新淦縣</t>
    </r>
  </si>
  <si>
    <r>
      <rPr>
        <sz val="12"/>
        <color theme="1"/>
        <rFont val="Arial"/>
        <family val="2"/>
      </rPr>
      <t>曾光嗣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曾三十七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</si>
  <si>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</si>
  <si>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江西省餘干縣</t>
    </r>
  </si>
  <si>
    <r>
      <rPr>
        <sz val="12"/>
        <color theme="1"/>
        <rFont val="Arial"/>
        <family val="2"/>
      </rPr>
      <t>江西省南昌市南昌縣</t>
    </r>
  </si>
  <si>
    <r>
      <rPr>
        <sz val="12"/>
        <color theme="1"/>
        <rFont val="Arial"/>
        <family val="2"/>
      </rPr>
      <t>余六、鄒氏</t>
    </r>
  </si>
  <si>
    <r>
      <rPr>
        <sz val="12"/>
        <color theme="1"/>
        <rFont val="Arial"/>
        <family val="2"/>
      </rPr>
      <t>江西省豐城市</t>
    </r>
  </si>
  <si>
    <r>
      <rPr>
        <sz val="12"/>
        <color theme="1"/>
        <rFont val="Arial"/>
        <family val="2"/>
      </rPr>
      <t>胡氏</t>
    </r>
  </si>
  <si>
    <r>
      <rPr>
        <sz val="12"/>
        <color theme="1"/>
        <rFont val="Arial"/>
        <family val="2"/>
      </rPr>
      <t>江西省宜黃縣圳口公社</t>
    </r>
  </si>
  <si>
    <r>
      <rPr>
        <sz val="12"/>
        <color theme="1"/>
        <rFont val="Arial"/>
        <family val="2"/>
      </rPr>
      <t>葉九</t>
    </r>
  </si>
  <si>
    <r>
      <rPr>
        <sz val="12"/>
        <color theme="1"/>
        <rFont val="Arial"/>
        <family val="2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Arial"/>
        <family val="2"/>
      </rPr>
      <t>。
江西省博物館，〈宜黃縣南宋嘉泰元年墓〉，收入《江西宋代紀年墓與紀年青白瓷》，北京：文物出版社，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212-215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</si>
  <si>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江西省景德鎮市</t>
    </r>
  </si>
  <si>
    <r>
      <rPr>
        <sz val="12"/>
        <color theme="1"/>
        <rFont val="Arial"/>
        <family val="2"/>
      </rPr>
      <t>查曾九</t>
    </r>
  </si>
  <si>
    <r>
      <rPr>
        <sz val="12"/>
        <color theme="1"/>
        <rFont val="Arial"/>
        <family val="2"/>
      </rPr>
      <t>陳柏泉，〈江西出土地券綜述〉，《考古》，</t>
    </r>
    <r>
      <rPr>
        <sz val="12"/>
        <color theme="1"/>
        <rFont val="Calibri"/>
        <family val="2"/>
      </rPr>
      <t>1987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219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223-231</t>
    </r>
    <r>
      <rPr>
        <sz val="12"/>
        <color theme="1"/>
        <rFont val="Arial"/>
        <family val="2"/>
      </rPr>
      <t>。
陳柏泉，《江西出土墓誌選編》，南昌：江西教育出版社，</t>
    </r>
    <r>
      <rPr>
        <sz val="12"/>
        <color theme="1"/>
        <rFont val="Calibri"/>
        <family val="2"/>
      </rPr>
      <t>1991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</si>
  <si>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江西省樟樹市</t>
    </r>
  </si>
  <si>
    <r>
      <rPr>
        <sz val="12"/>
        <color theme="1"/>
        <rFont val="Arial"/>
        <family val="2"/>
      </rPr>
      <t>鄭靜閱</t>
    </r>
  </si>
  <si>
    <r>
      <rPr>
        <sz val="12"/>
        <color theme="1"/>
        <rFont val="Arial"/>
        <family val="2"/>
      </rPr>
      <t>重慶市永川區板橋鎮高洞子村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</si>
  <si>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福建省泉州市南安市豐州鎮葵山</t>
    </r>
  </si>
  <si>
    <r>
      <rPr>
        <sz val="12"/>
        <color theme="1"/>
        <rFont val="Arial"/>
        <family val="2"/>
      </rPr>
      <t>王曉冬、吳金鵬，〈南宋〈李氏壙銘〉與王安中家族史事考述〉，《福建文博》，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29-34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</si>
  <si>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浙江省寧波市奉化區溪口鎮</t>
    </r>
  </si>
  <si>
    <r>
      <rPr>
        <sz val="12"/>
        <color theme="1"/>
        <rFont val="Arial"/>
        <family val="2"/>
      </rPr>
      <t>蔣楩</t>
    </r>
  </si>
  <si>
    <r>
      <rPr>
        <sz val="12"/>
        <color theme="1"/>
        <rFont val="Arial"/>
        <family val="2"/>
      </rPr>
      <t>周金康，〈宋蔣浚明墓記考〉，《東方博物》，</t>
    </r>
    <r>
      <rPr>
        <sz val="12"/>
        <color theme="1"/>
        <rFont val="Calibri"/>
        <family val="2"/>
      </rPr>
      <t>45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79-83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</si>
  <si>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浙江省青田縣大路鄉石頭村</t>
    </r>
  </si>
  <si>
    <r>
      <rPr>
        <sz val="12"/>
        <color theme="1"/>
        <rFont val="Arial"/>
        <family val="2"/>
      </rPr>
      <t>洪備</t>
    </r>
  </si>
  <si>
    <r>
      <rPr>
        <sz val="12"/>
        <color theme="1"/>
        <rFont val="Arial"/>
        <family val="2"/>
      </rPr>
      <t>錢汝平，〈新見南宋洪備家族壙誌考釋〉，《中國國家博物館館刊》，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8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81-85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</si>
  <si>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皮悟真</t>
    </r>
  </si>
  <si>
    <r>
      <rPr>
        <sz val="12"/>
        <color theme="1"/>
        <rFont val="Arial"/>
        <family val="2"/>
      </rPr>
      <t>福建省崇安縣獅子崖</t>
    </r>
  </si>
  <si>
    <r>
      <rPr>
        <sz val="12"/>
        <color theme="1"/>
        <rFont val="Arial"/>
        <family val="2"/>
      </rPr>
      <t>賈披</t>
    </r>
  </si>
  <si>
    <r>
      <rPr>
        <sz val="12"/>
        <color theme="1"/>
        <rFont val="Arial"/>
        <family val="2"/>
      </rPr>
      <t>郭月瓊，〈南宋賈披墓出土抄手硯墓志考釋〉，《福建文博》，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</si>
  <si>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江西省東鄉縣紅星農場</t>
    </r>
  </si>
  <si>
    <r>
      <rPr>
        <sz val="12"/>
        <color theme="1"/>
        <rFont val="Arial"/>
        <family val="2"/>
      </rPr>
      <t>黃廣、陳氏</t>
    </r>
  </si>
  <si>
    <r>
      <rPr>
        <sz val="12"/>
        <color theme="1"/>
        <rFont val="Arial"/>
        <family val="2"/>
      </rPr>
      <t>江西省博物館，〈東鄉縣南宋淳祐十年墓〉，收入《江西宋代紀年墓與紀年青白瓷》，北京：文物出版社，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252-261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</si>
  <si>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江西省崇仁縣白路公社</t>
    </r>
  </si>
  <si>
    <r>
      <rPr>
        <sz val="12"/>
        <color theme="1"/>
        <rFont val="Arial"/>
        <family val="2"/>
      </rPr>
      <t>趙繼盛</t>
    </r>
  </si>
  <si>
    <r>
      <rPr>
        <sz val="12"/>
        <color theme="1"/>
        <rFont val="Arial"/>
        <family val="2"/>
      </rPr>
      <t>江西省博物館，〈崇仁縣南宋淳祐十一年墓〉，收入《江西宋代紀年墓與紀年青白瓷》，北京：文物出版社，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262-265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</si>
  <si>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四川省廣元市水櫃村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</si>
  <si>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王光祖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、劉氏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</t>
    </r>
    <r>
      <rPr>
        <sz val="12"/>
        <color theme="1"/>
        <rFont val="Calibri"/>
        <family val="2"/>
      </rPr>
      <t>)</t>
    </r>
  </si>
  <si>
    <r>
      <t>1121-1186.07.19(66)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?-?(19)</t>
    </r>
  </si>
  <si>
    <r>
      <rPr>
        <sz val="12"/>
        <color theme="1"/>
        <rFont val="Arial"/>
        <family val="2"/>
      </rPr>
      <t>四川省文物考古研究院、廣元市文物局、廣元市博物館，〈四川廣元市水櫃村南宋王光祖墓〉，《考古》，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70-82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</si>
  <si>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四川省漢源縣桃坪村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</si>
  <si>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四川省文物考古研究院、雅安市文物管理所、漢源縣文物管理所，〈四川漢源縣桃坪遺址及墓地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年發掘簡報〉，《四川文物》，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</si>
  <si>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江西省大橋鎮江溪村北側坡地</t>
    </r>
  </si>
  <si>
    <r>
      <rPr>
        <sz val="12"/>
        <color theme="1"/>
        <rFont val="Arial"/>
        <family val="2"/>
      </rPr>
      <t>江西省臨江鎮花果山</t>
    </r>
  </si>
  <si>
    <r>
      <rPr>
        <sz val="12"/>
        <color theme="1"/>
        <rFont val="Arial"/>
        <family val="2"/>
      </rPr>
      <t>江西省宜春市樟樹市觀上鎮</t>
    </r>
  </si>
  <si>
    <r>
      <rPr>
        <sz val="12"/>
        <color theme="1"/>
        <rFont val="Arial"/>
        <family val="2"/>
      </rPr>
      <t>江西省臨江鎮仰山村</t>
    </r>
  </si>
  <si>
    <r>
      <rPr>
        <sz val="12"/>
        <color theme="1"/>
        <rFont val="Arial"/>
        <family val="2"/>
      </rPr>
      <t>四川省成都市武侯區群眾路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</si>
  <si>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楊懷</t>
    </r>
    <r>
      <rPr>
        <sz val="12"/>
        <color theme="1"/>
        <rFont val="Calibri"/>
        <family val="2"/>
      </rPr>
      <t>☐(</t>
    </r>
    <r>
      <rPr>
        <sz val="12"/>
        <color theme="1"/>
        <rFont val="Arial"/>
        <family val="2"/>
      </rPr>
      <t>真文券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☐</t>
    </r>
    <r>
      <rPr>
        <sz val="12"/>
        <color theme="1"/>
        <rFont val="Arial"/>
        <family val="2"/>
      </rPr>
      <t>氏四娘子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地券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</si>
  <si>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成都文物考古研究院，〈成都市武侯區群眾路唐宋墓地發掘簡報〉，收入《成都考古發現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319-344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</si>
  <si>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四川省成都市青龍鄉海濱村年家院子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</si>
  <si>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成都文物考古研究院，〈成都市青龍鄉海濱村年家院子墓地發掘簡報〉，收入《成都考古發現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190-267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</si>
  <si>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四川省成都市青龍鄉海濱村年家院子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</si>
  <si>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四川省成都市青龍鄉海濱村年家院子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</si>
  <si>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Arial"/>
        <family val="2"/>
      </rPr>
      <t>四川省成都市青龍鄉海濱村年家院子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</si>
  <si>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四川省成都市二仙橋公園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</si>
  <si>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吳成大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</si>
  <si>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成都文物考古研究院，〈成都市二仙橋公園宋墓發掘簡報〉，收入《成都考古發現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289-306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</si>
  <si>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M21</t>
    </r>
  </si>
  <si>
    <r>
      <rPr>
        <sz val="12"/>
        <color theme="1"/>
        <rFont val="Arial"/>
        <family val="2"/>
      </rPr>
      <t>成都文物考古研究院、雙流縣文物管理所，〈成都市高新南區中和街道紅松村宋墓群發掘簡報〉，收入《成都考古發現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307-333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</si>
  <si>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M22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</si>
  <si>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</si>
  <si>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</si>
  <si>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</si>
  <si>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</si>
  <si>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</si>
  <si>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M19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</si>
  <si>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</si>
  <si>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杜氏十一娘</t>
    </r>
  </si>
  <si>
    <r>
      <rPr>
        <sz val="12"/>
        <color theme="1"/>
        <rFont val="Arial"/>
        <family val="2"/>
      </rPr>
      <t>四川省成都市高新南區中和街道紅松村</t>
    </r>
    <r>
      <rPr>
        <sz val="12"/>
        <color theme="1"/>
        <rFont val="Calibri"/>
        <family val="2"/>
      </rPr>
      <t>M25</t>
    </r>
  </si>
  <si>
    <r>
      <rPr>
        <sz val="12"/>
        <color theme="1"/>
        <rFont val="Arial"/>
        <family val="2"/>
      </rPr>
      <t>四川省成都市崇州市同心村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</si>
  <si>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胡中庸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、王氏、袁氏</t>
    </r>
  </si>
  <si>
    <r>
      <t>1130.7.9-1200.3.20(71</t>
    </r>
    <r>
      <rPr>
        <sz val="12"/>
        <color theme="1"/>
        <rFont val="Arial"/>
        <family val="2"/>
      </rPr>
      <t>，胡中庸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?-1160(</t>
    </r>
    <r>
      <rPr>
        <sz val="12"/>
        <color theme="1"/>
        <rFont val="Arial"/>
        <family val="2"/>
      </rPr>
      <t>王氏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?-?(</t>
    </r>
    <r>
      <rPr>
        <sz val="12"/>
        <color theme="1"/>
        <rFont val="Arial"/>
        <family val="2"/>
      </rPr>
      <t>袁氏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</si>
  <si>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成都市文物考古工作隊、崇州市文物保護管理所，〈崇州市同心村宋墓群發掘簡報〉，收入《成都考古發現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334-353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</si>
  <si>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四川省成都市崇州市同心村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</si>
  <si>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胡中庸子三人</t>
    </r>
  </si>
  <si>
    <r>
      <rPr>
        <sz val="12"/>
        <color theme="1"/>
        <rFont val="Arial"/>
        <family val="2"/>
      </rPr>
      <t>四川省成都市崇州市同心村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</si>
  <si>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四川省成都市崇州市同心村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</si>
  <si>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重慶市江津區石佛寺遺址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</si>
  <si>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重慶市文化遺產研究院、江津區文物管理所，〈重慶市江津區石佛寺遺址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年度考古調查和試掘簡報〉，收入《南方民族考古》，第</t>
    </r>
    <r>
      <rPr>
        <sz val="12"/>
        <color theme="1"/>
        <rFont val="Calibri"/>
        <family val="2"/>
      </rPr>
      <t>17</t>
    </r>
    <r>
      <rPr>
        <sz val="12"/>
        <color theme="1"/>
        <rFont val="Arial"/>
        <family val="2"/>
      </rPr>
      <t>期。成都：四川大學出版社，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54-97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</si>
  <si>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四川省成都市錦江區沙河堡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</si>
  <si>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宋天成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、蔡氏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</si>
  <si>
    <r>
      <t>1100-1134(35</t>
    </r>
    <r>
      <rPr>
        <sz val="12"/>
        <color theme="1"/>
        <rFont val="Arial"/>
        <family val="2"/>
      </rPr>
      <t>，宋天成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蔡氏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</si>
  <si>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成都文物考古研究院，〈成都市錦江區沙河堡宋墓發掘簡報〉，收入《成都考古發現</t>
    </r>
    <r>
      <rPr>
        <sz val="12"/>
        <color theme="1"/>
        <rFont val="Calibri"/>
        <family val="2"/>
      </rPr>
      <t>2017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379-414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</si>
  <si>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四川省廣元市〇七二醫院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今四一〇醫院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</si>
  <si>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王再立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、鄭氏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</t>
    </r>
    <r>
      <rPr>
        <sz val="12"/>
        <color theme="1"/>
        <rFont val="Calibri"/>
        <family val="2"/>
      </rPr>
      <t>)</t>
    </r>
  </si>
  <si>
    <r>
      <t>1161.7.15-?(</t>
    </r>
    <r>
      <rPr>
        <sz val="12"/>
        <color theme="1"/>
        <rFont val="Arial"/>
        <family val="2"/>
      </rPr>
      <t>王再立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1166.1.14-?(</t>
    </r>
    <r>
      <rPr>
        <sz val="12"/>
        <color theme="1"/>
        <rFont val="Arial"/>
        <family val="2"/>
      </rPr>
      <t>鄭氏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</si>
  <si>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廖奔，〈廣元南宋墓雜劇、大曲石刻考〉，《文物》，</t>
    </r>
    <r>
      <rPr>
        <sz val="12"/>
        <color theme="1"/>
        <rFont val="Calibri"/>
        <family val="2"/>
      </rPr>
      <t>1986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</si>
  <si>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四川省巴中市鳳溪十三村</t>
    </r>
  </si>
  <si>
    <r>
      <rPr>
        <sz val="12"/>
        <color theme="1"/>
        <rFont val="Arial"/>
        <family val="2"/>
      </rPr>
      <t>李濬、楚氏六娘</t>
    </r>
  </si>
  <si>
    <r>
      <rPr>
        <sz val="12"/>
        <color theme="1"/>
        <rFont val="Arial"/>
        <family val="2"/>
      </rPr>
      <t>張勛燎、白彬，〈江西、四川考古發現的九天玄女材料和有關文獻記載的考察〉，收入《中國道教考古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1003-1031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</si>
  <si>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四川省成都市北門外羊子山</t>
    </r>
    <r>
      <rPr>
        <sz val="12"/>
        <color theme="1"/>
        <rFont val="Calibri"/>
        <family val="2"/>
      </rPr>
      <t>M147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M148</t>
    </r>
  </si>
  <si>
    <r>
      <rPr>
        <sz val="12"/>
        <color theme="1"/>
        <rFont val="Arial"/>
        <family val="2"/>
      </rPr>
      <t>嚴世廣</t>
    </r>
    <r>
      <rPr>
        <sz val="12"/>
        <color theme="1"/>
        <rFont val="Calibri"/>
        <family val="2"/>
      </rPr>
      <t>(M147)</t>
    </r>
    <r>
      <rPr>
        <sz val="12"/>
        <color theme="1"/>
        <rFont val="Arial"/>
        <family val="2"/>
      </rPr>
      <t>、喬氏</t>
    </r>
    <r>
      <rPr>
        <sz val="12"/>
        <color theme="1"/>
        <rFont val="Calibri"/>
        <family val="2"/>
      </rPr>
      <t>(M148)</t>
    </r>
  </si>
  <si>
    <r>
      <rPr>
        <sz val="12"/>
        <color theme="1"/>
        <rFont val="Arial"/>
        <family val="2"/>
      </rPr>
      <t>張勛燎、白彬，〈前蜀王建永陵發掘材料中的道教遺跡〉，收入《中國道教考古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1033-1062</t>
    </r>
    <r>
      <rPr>
        <sz val="12"/>
        <color theme="1"/>
        <rFont val="Arial"/>
        <family val="2"/>
      </rPr>
      <t>。
張勛燎、白彬，〈江蘇、陝西、河南、川西南朝唐宋墓出土鎮墓文石刻之研究〉，收入《中國道教考古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1451-1609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</si>
  <si>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四川省成都市西城區營門口鄉化成五組新蜀工地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</si>
  <si>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鄧百瑞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、楊壽娘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</si>
  <si>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張勛燎、白彬，〈墓葬出土道教代人的「木人」和「石真」〉，收入《中國道教考古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1383-1450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</si>
  <si>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四川省成都市九眼橋與成都科技大學之間</t>
    </r>
  </si>
  <si>
    <r>
      <rPr>
        <sz val="12"/>
        <color theme="1"/>
        <rFont val="Arial"/>
        <family val="2"/>
      </rPr>
      <t>鄧世英</t>
    </r>
  </si>
  <si>
    <r>
      <rPr>
        <sz val="12"/>
        <color theme="1"/>
        <rFont val="Arial"/>
        <family val="2"/>
      </rPr>
      <t>張勛燎、白彬，〈江蘇、陝西、河南、川西南朝唐宋墓出土鎮墓文石刻之研究〉，收入《中國道教考古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》，北京：線裝書局，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1451-1609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</si>
  <si>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湖南省郴州市獅馬洞菸葉復烤場工地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</si>
  <si>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郴州市文物管理處、郴州市博物館，〈湖南郴州宋代墓葬考古發掘報告〉，收入《湖南考古輯刊》，第</t>
    </r>
    <r>
      <rPr>
        <sz val="12"/>
        <color theme="1"/>
        <rFont val="Calibri"/>
        <family val="2"/>
      </rPr>
      <t>13</t>
    </r>
    <r>
      <rPr>
        <sz val="12"/>
        <color theme="1"/>
        <rFont val="Arial"/>
        <family val="2"/>
      </rPr>
      <t>期。北京：科學出版社，</t>
    </r>
    <r>
      <rPr>
        <sz val="12"/>
        <color theme="1"/>
        <rFont val="Calibri"/>
        <family val="2"/>
      </rPr>
      <t>2018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150-166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</si>
  <si>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重慶市奉節縣永安鎮白馬村</t>
    </r>
    <r>
      <rPr>
        <sz val="12"/>
        <color theme="1"/>
        <rFont val="Calibri"/>
        <family val="2"/>
      </rPr>
      <t>M100</t>
    </r>
  </si>
  <si>
    <r>
      <rPr>
        <sz val="12"/>
        <color theme="1"/>
        <rFont val="Arial"/>
        <family val="2"/>
      </rPr>
      <t>重慶市文化遺產研究院、宜昌博物館、奉節縣白帝城博物館，〈奉節白馬墓群</t>
    </r>
    <r>
      <rPr>
        <sz val="12"/>
        <color theme="1"/>
        <rFont val="Calibri"/>
        <family val="2"/>
      </rPr>
      <t>2000</t>
    </r>
    <r>
      <rPr>
        <sz val="12"/>
        <color theme="1"/>
        <rFont val="Arial"/>
        <family val="2"/>
      </rPr>
      <t>年度發掘簡報〉，收入《重慶庫區考古報告集</t>
    </r>
    <r>
      <rPr>
        <sz val="12"/>
        <color theme="1"/>
        <rFont val="Calibri"/>
        <family val="2"/>
      </rPr>
      <t>·2003</t>
    </r>
    <r>
      <rPr>
        <sz val="12"/>
        <color theme="1"/>
        <rFont val="Arial"/>
        <family val="2"/>
      </rPr>
      <t>卷》，北京：科學出版社，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235-273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</si>
  <si>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重慶市奉節縣永安鎮白馬村</t>
    </r>
    <r>
      <rPr>
        <sz val="12"/>
        <color theme="1"/>
        <rFont val="Calibri"/>
        <family val="2"/>
      </rPr>
      <t>M104</t>
    </r>
  </si>
  <si>
    <r>
      <rPr>
        <sz val="12"/>
        <color theme="1"/>
        <rFont val="Arial"/>
        <family val="2"/>
      </rPr>
      <t>江蘇省揚州市槐南村</t>
    </r>
    <r>
      <rPr>
        <sz val="12"/>
        <color theme="1"/>
        <rFont val="Calibri"/>
        <family val="2"/>
      </rPr>
      <t>CHM1</t>
    </r>
  </si>
  <si>
    <r>
      <rPr>
        <sz val="12"/>
        <color theme="1"/>
        <rFont val="Arial"/>
        <family val="2"/>
      </rPr>
      <t>揚州市文物考古研究所，〈江蘇揚州市郊三座宋元墓發掘簡報〉，《文物》，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4-16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</si>
  <si>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四川省廣元市利州區浩口村</t>
    </r>
  </si>
  <si>
    <r>
      <rPr>
        <sz val="12"/>
        <color theme="1"/>
        <rFont val="Arial"/>
        <family val="2"/>
      </rPr>
      <t>四川省文物考古研究院、廣元市博物館、西華師範大學歷史文化學院，〈四川廣元市利州區浩口村宋墓清理簡報〉，《四川文物》，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26-43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</si>
  <si>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貴州省仁懷縣三合鎮榮昌垻</t>
    </r>
  </si>
  <si>
    <r>
      <rPr>
        <sz val="12"/>
        <color theme="1"/>
        <rFont val="Arial"/>
        <family val="2"/>
      </rPr>
      <t>徐文仲，〈兩岔宋墓群〉，《貴州文史天地》，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61-62</t>
    </r>
    <r>
      <rPr>
        <sz val="12"/>
        <color theme="1"/>
        <rFont val="Arial"/>
        <family val="2"/>
      </rPr>
      <t>。
辛麗平，〈兩岔宋墓群〉，《貴州民族研究（季刊）》，</t>
    </r>
    <r>
      <rPr>
        <sz val="12"/>
        <color theme="1"/>
        <rFont val="Calibri"/>
        <family val="2"/>
      </rPr>
      <t>1996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</si>
  <si>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貴州省仁懷縣三合鎮沙灣波</t>
    </r>
  </si>
  <si>
    <r>
      <rPr>
        <sz val="12"/>
        <color theme="1"/>
        <rFont val="Arial"/>
        <family val="2"/>
      </rPr>
      <t>貴州省仁懷縣三合鎮來奉寺</t>
    </r>
  </si>
  <si>
    <r>
      <rPr>
        <sz val="12"/>
        <color theme="1"/>
        <rFont val="Arial"/>
        <family val="2"/>
      </rPr>
      <t>貴州省仁懷縣三合鎮沙垻</t>
    </r>
  </si>
  <si>
    <r>
      <rPr>
        <sz val="12"/>
        <color theme="1"/>
        <rFont val="Arial"/>
        <family val="2"/>
      </rPr>
      <t>貴州省仁懷縣三合鎮千田嘴</t>
    </r>
  </si>
  <si>
    <r>
      <rPr>
        <sz val="12"/>
        <color theme="1"/>
        <rFont val="Arial"/>
        <family val="2"/>
      </rPr>
      <t>貴州省仁懷兩岔榮昌壩</t>
    </r>
  </si>
  <si>
    <r>
      <rPr>
        <sz val="12"/>
        <color theme="1"/>
        <rFont val="Arial"/>
        <family val="2"/>
      </rPr>
      <t>王興、李八娘</t>
    </r>
  </si>
  <si>
    <r>
      <t>1181.9.11-?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1183-?</t>
    </r>
  </si>
  <si>
    <r>
      <rPr>
        <sz val="12"/>
        <color theme="1"/>
        <rFont val="Arial"/>
        <family val="2"/>
      </rPr>
      <t>張合榮，〈貴州古代墓葬出土的買地券〉，《貴州文史叢刊》，</t>
    </r>
    <r>
      <rPr>
        <sz val="12"/>
        <color theme="1"/>
        <rFont val="Calibri"/>
        <family val="2"/>
      </rPr>
      <t>2002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43-46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</si>
  <si>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江蘇省南京市上坊民營科技園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</si>
  <si>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徐氏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左室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、趙朗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右室</t>
    </r>
    <r>
      <rPr>
        <sz val="12"/>
        <color theme="1"/>
        <rFont val="Calibri"/>
        <family val="2"/>
      </rPr>
      <t>)</t>
    </r>
  </si>
  <si>
    <r>
      <t>1077-1165(89)(</t>
    </r>
    <r>
      <rPr>
        <sz val="12"/>
        <color theme="1"/>
        <rFont val="Arial"/>
        <family val="2"/>
      </rPr>
      <t>徐氏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</t>
    </r>
  </si>
  <si>
    <r>
      <rPr>
        <sz val="12"/>
        <color theme="1"/>
        <rFont val="Arial"/>
        <family val="2"/>
      </rPr>
      <t>南京市博物館、江寧區博物館，〈南京江寧上坊宋墓〉，收入《南京文物考古新發現：南京歷史文化新探二》，南京：江蘇人民出版社，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122-130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</si>
  <si>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江蘇省鎮江市跑馬山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</si>
  <si>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浙江省麗水市蓮都區聯城街道官橋村</t>
    </r>
  </si>
  <si>
    <r>
      <rPr>
        <sz val="12"/>
        <color theme="1"/>
        <rFont val="Arial"/>
        <family val="2"/>
      </rPr>
      <t>林風從</t>
    </r>
  </si>
  <si>
    <r>
      <rPr>
        <sz val="12"/>
        <color theme="1"/>
        <rFont val="Arial"/>
        <family val="2"/>
      </rPr>
      <t>浙江省文物考古研究所，〈麗水市南宋紹熙三年</t>
    </r>
    <r>
      <rPr>
        <sz val="12"/>
        <color theme="1"/>
        <rFont val="Calibri"/>
        <family val="2"/>
      </rPr>
      <t>(1192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林風從墓〉，收入《浙江紀年墓與紀年瓷・麗水卷》，北京：文物出版社，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100-107</t>
    </r>
    <r>
      <rPr>
        <sz val="12"/>
        <color theme="1"/>
        <rFont val="Arial"/>
        <family val="2"/>
      </rPr>
      <t>。
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</si>
  <si>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浙江省麗水市松陽縣水南街道橫山村</t>
    </r>
  </si>
  <si>
    <r>
      <rPr>
        <sz val="12"/>
        <color theme="1"/>
        <rFont val="Arial"/>
        <family val="2"/>
      </rPr>
      <t>程大雅</t>
    </r>
  </si>
  <si>
    <r>
      <rPr>
        <sz val="12"/>
        <color theme="1"/>
        <rFont val="Arial"/>
        <family val="2"/>
      </rPr>
      <t>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浙江省文物考古研究所，〈松陽縣南宋慶元元年</t>
    </r>
    <r>
      <rPr>
        <sz val="12"/>
        <color theme="1"/>
        <rFont val="Calibri"/>
        <family val="2"/>
      </rPr>
      <t>(1195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程大雅墓〉，收入《浙江紀年墓與紀年瓷・麗水卷》，北京：文物出版社，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108-121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</si>
  <si>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浙江省麗水市鳳凰山麗水地區衛生學校宿舍工地</t>
    </r>
  </si>
  <si>
    <r>
      <rPr>
        <sz val="12"/>
        <color theme="1"/>
        <rFont val="Arial"/>
        <family val="2"/>
      </rPr>
      <t>王騊、何道淨</t>
    </r>
  </si>
  <si>
    <r>
      <t>1177-1223(47)(</t>
    </r>
    <r>
      <rPr>
        <sz val="12"/>
        <color theme="1"/>
        <rFont val="Arial"/>
        <family val="2"/>
      </rPr>
      <t>王騊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1178-1217(40)(</t>
    </r>
    <r>
      <rPr>
        <sz val="12"/>
        <color theme="1"/>
        <rFont val="Arial"/>
        <family val="2"/>
      </rPr>
      <t>何道淨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</si>
  <si>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鄭嘉勵、梁曉華，《麗水宋元墓誌集錄》，杭州：浙江古籍出版社，</t>
    </r>
    <r>
      <rPr>
        <sz val="12"/>
        <color theme="1"/>
        <rFont val="Calibri"/>
        <family val="2"/>
      </rPr>
      <t>2013</t>
    </r>
    <r>
      <rPr>
        <sz val="12"/>
        <color theme="1"/>
        <rFont val="Arial"/>
        <family val="2"/>
      </rPr>
      <t>。
浙江省文物考古研究所，〈麗水市南宋嘉定十年</t>
    </r>
    <r>
      <rPr>
        <sz val="12"/>
        <color theme="1"/>
        <rFont val="Calibri"/>
        <family val="2"/>
      </rPr>
      <t>(1217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王騊及妻宜人何道淨墓〉，收入《浙江紀年墓與紀年瓷・麗水卷》，北京：文物出版社，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156-159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</si>
  <si>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周必進</t>
    </r>
  </si>
  <si>
    <r>
      <rPr>
        <sz val="12"/>
        <color theme="1"/>
        <rFont val="Arial"/>
        <family val="2"/>
      </rPr>
      <t>鄭妙靜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周君錫妻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</si>
  <si>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</si>
  <si>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四川省成都市青羊區西城家園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</si>
  <si>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四川省成都市青羊區西城家園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</si>
  <si>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四川省成都市青羊區西城家園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</si>
  <si>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</si>
  <si>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M58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</si>
  <si>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M59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</si>
  <si>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M64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</si>
  <si>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M68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</si>
  <si>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M71</t>
    </r>
  </si>
  <si>
    <r>
      <rPr>
        <sz val="12"/>
        <color theme="1"/>
        <rFont val="Arial"/>
        <family val="2"/>
      </rPr>
      <t>四川省成都市金牛區天回鎮木龍灣村王家碾墓地</t>
    </r>
    <r>
      <rPr>
        <sz val="12"/>
        <color theme="1"/>
        <rFont val="Calibri"/>
        <family val="2"/>
      </rPr>
      <t>M73</t>
    </r>
  </si>
  <si>
    <r>
      <rPr>
        <sz val="12"/>
        <color theme="1"/>
        <rFont val="Arial"/>
        <family val="2"/>
      </rPr>
      <t>四川省成都市青羊區黃田壩街道高坎七組小學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</si>
  <si>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四川省成都市青羊區黃田壩街道高坎七組小學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</si>
  <si>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四川省成都市雙流縣華陽鎮騎龍村歐香小鎮</t>
    </r>
    <r>
      <rPr>
        <sz val="12"/>
        <color theme="1"/>
        <rFont val="Calibri"/>
        <family val="2"/>
      </rPr>
      <t>M33</t>
    </r>
  </si>
  <si>
    <r>
      <rPr>
        <sz val="12"/>
        <color theme="1"/>
        <rFont val="Arial"/>
        <family val="2"/>
      </rPr>
      <t>四川省成都市青羊區黃田壩街道高坎七組小學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</si>
  <si>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</si>
  <si>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</si>
  <si>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M8</t>
    </r>
  </si>
  <si>
    <r>
      <rPr>
        <sz val="12"/>
        <color theme="1"/>
        <rFont val="Arial"/>
        <family val="2"/>
      </rPr>
      <t>四川省成都市新津區興義鎮訪竹東路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</si>
  <si>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四川省成都市郫縣唐昌鎮戰旗村二組基建工地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</si>
  <si>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喻世德</t>
    </r>
  </si>
  <si>
    <r>
      <rPr>
        <sz val="12"/>
        <color theme="1"/>
        <rFont val="Arial"/>
        <family val="2"/>
      </rPr>
      <t>四川省成都市郫縣唐昌鎮戰旗村二組基建工地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</si>
  <si>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喻□□</t>
    </r>
  </si>
  <si>
    <r>
      <rPr>
        <sz val="12"/>
        <color theme="1"/>
        <rFont val="Arial"/>
        <family val="2"/>
      </rPr>
      <t>四川省成都市青白江區華逸公寓工地</t>
    </r>
  </si>
  <si>
    <r>
      <rPr>
        <sz val="12"/>
        <color theme="1"/>
        <rFont val="Arial"/>
        <family val="2"/>
      </rPr>
      <t>青白江區文物保護管理所，〈青白江區華逸工地宋墓發掘簡報〉，《成都文物》，</t>
    </r>
    <r>
      <rPr>
        <sz val="12"/>
        <color theme="1"/>
        <rFont val="Calibri"/>
        <family val="2"/>
      </rPr>
      <t>2006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25-27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</si>
  <si>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四川省成都市雙流區東升街道成都國際空港商務區項目工地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</si>
  <si>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四川省成都市雙流區東升街道成都國際空港商務區項目工地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</si>
  <si>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四川省成都市雙流區東升街道成都國際空港商務區項目工地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</si>
  <si>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四川省崇州市燎原鄉鏵頭村易家壩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</si>
  <si>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成都文物考古研究院、崇洲市博物館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市文管所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，〈崇州市燎原鄉鏵頭村易家壩唐宋墓群清理簡報〉，收入《成都考古發現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309-320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</si>
  <si>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四川省崇州市燎原鄉鏵頭村易家壩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</si>
  <si>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四川省崇州市燎原鄉鏵頭村易家壩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</si>
  <si>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四川省簡陽市石板凳街道三聖村甘蔗嘴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</si>
  <si>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成都文物考古研究所、簡陽市文物管理所，〈四川簡陽甘蔗嘴宋代家族墓發掘簡報〉，《文物》，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42-55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</si>
  <si>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四川省簡陽市石板凳街道三聖村甘蔗嘴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</si>
  <si>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四川省簡陽市石板凳街道三聖村甘蔗嘴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</si>
  <si>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四川省簡陽市石板凳街道三聖村甘蔗嘴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</si>
  <si>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四川省簡陽市石板凳街道三聖村甘蔗嘴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</si>
  <si>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</si>
  <si>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成都文物考古研究院、簡陽市文物管理所，〈簡陽市平泉鎮竹林灣墓地發掘簡報〉，收入《成都考古發現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395-410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</si>
  <si>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</si>
  <si>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</si>
  <si>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</si>
  <si>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M10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</si>
  <si>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</si>
  <si>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</si>
  <si>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</si>
  <si>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四川省簡陽市平泉鎮新橋村竹林灣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</si>
  <si>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</si>
  <si>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重慶市文物考古研究院、九龍坡區文物管理所，〈重慶市九龍坡區斑竹林南宋墓地發掘簡報〉，《四川文物》，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26-39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</si>
  <si>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</si>
  <si>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</si>
  <si>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</si>
  <si>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</si>
  <si>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四川省重慶市九龍坡區班竹林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</si>
  <si>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四川省成都市金牛區萬聖家園</t>
    </r>
    <r>
      <rPr>
        <sz val="12"/>
        <color theme="1"/>
        <rFont val="Calibri"/>
        <family val="2"/>
      </rPr>
      <t>E</t>
    </r>
    <r>
      <rPr>
        <sz val="12"/>
        <color theme="1"/>
        <rFont val="Arial"/>
        <family val="2"/>
      </rPr>
      <t>區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</si>
  <si>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四川省成都市青羊區黃田壩街道高坎七組小學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</si>
  <si>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M60</t>
    </r>
  </si>
  <si>
    <r>
      <rPr>
        <sz val="12"/>
        <color theme="1"/>
        <rFont val="Arial"/>
        <family val="2"/>
      </rPr>
      <t>成都文物考古研究院，〈成都市高新區王家山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號點唐宋明墓葬發掘簡報〉，收入《成都考古發現</t>
    </r>
    <r>
      <rPr>
        <sz val="12"/>
        <color theme="1"/>
        <rFont val="Calibri"/>
        <family val="2"/>
      </rPr>
      <t>2019</t>
    </r>
    <r>
      <rPr>
        <sz val="12"/>
        <color theme="1"/>
        <rFont val="Arial"/>
        <family val="2"/>
      </rPr>
      <t>》，北京：科學出版社，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321-363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</si>
  <si>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M57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</si>
  <si>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M59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</si>
  <si>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M61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</si>
  <si>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M62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</si>
  <si>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</si>
  <si>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M53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</si>
  <si>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M69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</si>
  <si>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M51</t>
    </r>
  </si>
  <si>
    <r>
      <rPr>
        <sz val="12"/>
        <color theme="1"/>
        <rFont val="Arial"/>
        <family val="2"/>
      </rPr>
      <t>郭成礼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中室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Unknown(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</si>
  <si>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四川省成都市高新區中和街道王家山</t>
    </r>
    <r>
      <rPr>
        <sz val="12"/>
        <color theme="1"/>
        <rFont val="Calibri"/>
        <family val="2"/>
      </rPr>
      <t>II</t>
    </r>
    <r>
      <rPr>
        <sz val="12"/>
        <color theme="1"/>
        <rFont val="Arial"/>
        <family val="2"/>
      </rPr>
      <t>號點</t>
    </r>
    <r>
      <rPr>
        <sz val="12"/>
        <color theme="1"/>
        <rFont val="Calibri"/>
        <family val="2"/>
      </rPr>
      <t>M66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</si>
  <si>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M23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</si>
  <si>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M24</t>
    </r>
  </si>
  <si>
    <r>
      <rPr>
        <sz val="12"/>
        <color theme="1"/>
        <rFont val="Arial"/>
        <family val="2"/>
      </rPr>
      <t>四川省成都市青羊區光華村</t>
    </r>
    <r>
      <rPr>
        <sz val="12"/>
        <color theme="1"/>
        <rFont val="Calibri"/>
        <family val="2"/>
      </rPr>
      <t>M31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</si>
  <si>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</si>
  <si>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□氏□娘</t>
    </r>
  </si>
  <si>
    <r>
      <rPr>
        <sz val="12"/>
        <color theme="1"/>
        <rFont val="Arial"/>
        <family val="2"/>
      </rPr>
      <t>四川省文物考古研究所、旺蒼縣文物保護管理所，〈四川旺蒼縣蠻洞子石宋代崖墓群發掘簡報〉，《中國國家博物館館刊》，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32-49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</si>
  <si>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</si>
  <si>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</si>
  <si>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</si>
  <si>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</si>
  <si>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四川省旺蒼縣九龍鎮印斗村蠻洞子石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</si>
  <si>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浙江省金華市婺城區金品區塊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</si>
  <si>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浙江省文物考古研究所、金華市文物保護與考古研究所、婺城區文化遺產保護中心，〈金華市婺城區金品區塊宋墓發掘簡報〉，《浙江省文物考古研究所學刊》，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188-200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</si>
  <si>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浙江省金華市婺城區金品區塊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</si>
  <si>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浙江省湖州市毘山遺址</t>
    </r>
    <r>
      <rPr>
        <sz val="12"/>
        <color theme="1"/>
        <rFont val="Calibri"/>
        <family val="2"/>
      </rPr>
      <t>M9</t>
    </r>
  </si>
  <si>
    <r>
      <rPr>
        <sz val="12"/>
        <color theme="1"/>
        <rFont val="Arial"/>
        <family val="2"/>
      </rPr>
      <t>浙江省湖州市長興縣水口鄉金山村外崗自然村</t>
    </r>
  </si>
  <si>
    <r>
      <rPr>
        <sz val="12"/>
        <color theme="1"/>
        <rFont val="Arial"/>
        <family val="2"/>
      </rPr>
      <t>皇甫鑑</t>
    </r>
  </si>
  <si>
    <r>
      <t>Unknown(</t>
    </r>
    <r>
      <rPr>
        <sz val="12"/>
        <color theme="1"/>
        <rFont val="Arial"/>
        <family val="2"/>
      </rPr>
      <t>生於淳熙年間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</si>
  <si>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長興縣博物館，〈長興縣水口金山村宋墓發掘簡報〉，《浙江省文物考古研究所學刊》，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180-187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</si>
  <si>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浙江省金華市蘭溪市柏社鄉胡聯村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</si>
  <si>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浙江省文物考古研究所、蘭溪市文物保護管理所，〈蘭溪市胡聯村宋代壁畫墓發掘簡報〉，《浙江省文物考古研究所學刊》，</t>
    </r>
    <r>
      <rPr>
        <sz val="12"/>
        <color theme="1"/>
        <rFont val="Calibri"/>
        <family val="2"/>
      </rPr>
      <t>12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201-204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</si>
  <si>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浙江省湖州市南太湖新區後灣山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</si>
  <si>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江蘇省常州市金壇區大墳村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</si>
  <si>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常州市考古研究所、常州市金壇區博物館，〈金壇大墳村宋墓清理簡報〉，《東方博物》，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25-32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</si>
  <si>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江蘇省常州市金壇區大墳村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</si>
  <si>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江蘇省常州市金壇區大墳村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</si>
  <si>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江蘇省常州市金壇區大墳村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</si>
  <si>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江蘇省南京市高淳區井頭村</t>
    </r>
    <r>
      <rPr>
        <sz val="12"/>
        <color theme="1"/>
        <rFont val="Calibri"/>
        <family val="2"/>
      </rPr>
      <t>M11</t>
    </r>
  </si>
  <si>
    <r>
      <rPr>
        <sz val="12"/>
        <color theme="1"/>
        <rFont val="Arial"/>
        <family val="2"/>
      </rPr>
      <t>南京市考古研究院，〈南京市高淳區井頭村宋墓發掘簡報〉，《中國國家博物館館刊》，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30-37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</si>
  <si>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江蘇省南京市高淳區井頭村</t>
    </r>
    <r>
      <rPr>
        <sz val="12"/>
        <color theme="1"/>
        <rFont val="Calibri"/>
        <family val="2"/>
      </rPr>
      <t>M12</t>
    </r>
  </si>
  <si>
    <r>
      <rPr>
        <sz val="12"/>
        <color theme="1"/>
        <rFont val="Arial"/>
        <family val="2"/>
      </rPr>
      <t>廣東省廣州市華僑新村玉子崗</t>
    </r>
  </si>
  <si>
    <r>
      <rPr>
        <sz val="12"/>
        <color theme="1"/>
        <rFont val="Arial"/>
        <family val="2"/>
      </rPr>
      <t>廣州市文物考古研究所，〈華僑小學南宋墓發掘簡報〉，收入《羊城考古發現與研究》，北京：文物出版社，</t>
    </r>
    <r>
      <rPr>
        <sz val="12"/>
        <color theme="1"/>
        <rFont val="Calibri"/>
        <family val="2"/>
      </rPr>
      <t>2005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294-301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</si>
  <si>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江蘇省江陰市西郊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</si>
  <si>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江陰市博物館，〈江陰西郊宋墓出土文物〉，《東方博物》，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22-28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</si>
  <si>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江蘇省江陰市西郊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</si>
  <si>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浙江省蘭溪市游埠鎮西山下村</t>
    </r>
  </si>
  <si>
    <r>
      <rPr>
        <sz val="12"/>
        <color theme="1"/>
        <rFont val="Arial"/>
        <family val="2"/>
      </rPr>
      <t>陳妙清</t>
    </r>
  </si>
  <si>
    <r>
      <rPr>
        <sz val="12"/>
        <color theme="1"/>
        <rFont val="Arial"/>
        <family val="2"/>
      </rPr>
      <t>畢旭明，〈蘭溪西山下村南宋孺人陳氏墓〉，《東方博物》，</t>
    </r>
    <r>
      <rPr>
        <sz val="12"/>
        <color theme="1"/>
        <rFont val="Calibri"/>
        <family val="2"/>
      </rPr>
      <t>2021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55-59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</si>
  <si>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浙江省武義縣環城西路壺山</t>
    </r>
  </si>
  <si>
    <r>
      <rPr>
        <sz val="12"/>
        <color theme="1"/>
        <rFont val="Arial"/>
        <family val="2"/>
      </rPr>
      <t>徐邦憲、陳氏</t>
    </r>
  </si>
  <si>
    <r>
      <t>1159-1214(56</t>
    </r>
    <r>
      <rPr>
        <sz val="12"/>
        <color theme="1"/>
        <rFont val="Arial"/>
        <family val="2"/>
      </rPr>
      <t>，徐邦憲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、不明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陳氏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</si>
  <si>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浙江省文物考古研究所、武義縣文物保護管理所，〈武義南宋徐邦憲墓的發掘〉，《東方博物》，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5-12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</si>
  <si>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浙江省金華市東陽市潼塘</t>
    </r>
  </si>
  <si>
    <r>
      <rPr>
        <sz val="12"/>
        <color theme="1"/>
        <rFont val="Arial"/>
        <family val="2"/>
      </rPr>
      <t>呂海萍，〈東陽潼塘宋墓出土文物〉，《東方博物》，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1-9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</si>
  <si>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重慶市璧山區劉家嘴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</si>
  <si>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重慶市文物考古研究院、重慶市璧山區文物管理所，〈重慶市璧山區劉家咀墓地發掘簡報〉，《中國國家博物館館刊》，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55-65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</si>
  <si>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重慶市璧山區劉家嘴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</si>
  <si>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江蘇省蘇州市虎丘路新村</t>
    </r>
  </si>
  <si>
    <r>
      <rPr>
        <sz val="12"/>
        <color theme="1"/>
        <rFont val="Arial"/>
        <family val="2"/>
      </rPr>
      <t>葛南壽、陳妙真</t>
    </r>
  </si>
  <si>
    <r>
      <t>1158-1220(63)</t>
    </r>
    <r>
      <rPr>
        <sz val="12"/>
        <color theme="1"/>
        <rFont val="Arial"/>
        <family val="2"/>
      </rPr>
      <t>、</t>
    </r>
    <r>
      <rPr>
        <sz val="12"/>
        <color theme="1"/>
        <rFont val="Calibri"/>
        <family val="2"/>
      </rPr>
      <t>1160-1246(87)</t>
    </r>
  </si>
  <si>
    <r>
      <rPr>
        <sz val="12"/>
        <color theme="1"/>
        <rFont val="Arial"/>
        <family val="2"/>
      </rPr>
      <t>何文竟、張鐵軍，〈蘇州市虎丘路新村土墩新發現南宋葛氏家族墓誌〉，收入《蘇州文博論叢》，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期，北京：文物出版社，</t>
    </r>
    <r>
      <rPr>
        <sz val="12"/>
        <color theme="1"/>
        <rFont val="Calibri"/>
        <family val="2"/>
      </rPr>
      <t>2020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88-94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</si>
  <si>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江蘇省蘇州市虎丘路新村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</si>
  <si>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葛應時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</si>
  <si>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</si>
  <si>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杭州市文物考古研究所，〈杭州留下西穆塢宋墓發掘簡報〉，《東方博物》，</t>
    </r>
    <r>
      <rPr>
        <sz val="12"/>
        <color theme="1"/>
        <rFont val="Calibri"/>
        <family val="2"/>
      </rPr>
      <t>60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2016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27-31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</si>
  <si>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M6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</si>
  <si>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</si>
  <si>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</si>
  <si>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</si>
  <si>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M5</t>
    </r>
  </si>
  <si>
    <r>
      <rPr>
        <sz val="12"/>
        <color theme="1"/>
        <rFont val="Arial"/>
        <family val="2"/>
      </rPr>
      <t>浙江省杭州市西湖區西穆塢村</t>
    </r>
    <r>
      <rPr>
        <sz val="12"/>
        <color theme="1"/>
        <rFont val="Calibri"/>
        <family val="2"/>
      </rPr>
      <t>M7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</si>
  <si>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</si>
  <si>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成都文物考古研究所、簡陽市文物管理所，〈成都簡陽市簡城街道五畝土墓地宋代墓葬發掘簡報〉，收入《南方民族考古》，</t>
    </r>
    <r>
      <rPr>
        <sz val="12"/>
        <color theme="1"/>
        <rFont val="Calibri"/>
        <family val="2"/>
      </rPr>
      <t>25</t>
    </r>
    <r>
      <rPr>
        <sz val="12"/>
        <color theme="1"/>
        <rFont val="Arial"/>
        <family val="2"/>
      </rPr>
      <t>期，北京：科學出版社，</t>
    </r>
    <r>
      <rPr>
        <sz val="12"/>
        <color theme="1"/>
        <rFont val="Calibri"/>
        <family val="2"/>
      </rPr>
      <t>2022</t>
    </r>
    <r>
      <rPr>
        <sz val="12"/>
        <color theme="1"/>
        <rFont val="Arial"/>
        <family val="2"/>
      </rPr>
      <t>，頁</t>
    </r>
    <r>
      <rPr>
        <sz val="12"/>
        <color theme="1"/>
        <rFont val="Calibri"/>
        <family val="2"/>
      </rPr>
      <t>137-158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</si>
  <si>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M13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</si>
  <si>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</si>
  <si>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</si>
  <si>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M16</t>
    </r>
  </si>
  <si>
    <r>
      <rPr>
        <sz val="12"/>
        <color theme="1"/>
        <rFont val="Arial"/>
        <family val="2"/>
      </rPr>
      <t>四川省成都市簡陽市簡城街道升陽村</t>
    </r>
    <r>
      <rPr>
        <sz val="12"/>
        <color theme="1"/>
        <rFont val="Calibri"/>
        <family val="2"/>
      </rPr>
      <t>M17</t>
    </r>
  </si>
  <si>
    <r>
      <rPr>
        <sz val="12"/>
        <color theme="1"/>
        <rFont val="Arial"/>
        <family val="2"/>
      </rPr>
      <t>浙江省紹興市柯橋區蘭亭野生動物園一期</t>
    </r>
    <r>
      <rPr>
        <sz val="12"/>
        <color theme="1"/>
        <rFont val="Calibri"/>
        <family val="2"/>
      </rPr>
      <t>M14</t>
    </r>
  </si>
  <si>
    <r>
      <rPr>
        <sz val="12"/>
        <color theme="1"/>
        <rFont val="Arial"/>
        <family val="2"/>
      </rPr>
      <t>浙江省文物考古研究所、紹興市柯橋區博物館，〈紹興蘭亭野生動物園一期戰國、五代、宋、清墓發掘簡報〉，《東方博物》，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11-18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</si>
  <si>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浙江省紹興市柯橋區蘭亭野生動物園一期</t>
    </r>
    <r>
      <rPr>
        <sz val="12"/>
        <color theme="1"/>
        <rFont val="Calibri"/>
        <family val="2"/>
      </rPr>
      <t>M18</t>
    </r>
  </si>
  <si>
    <r>
      <rPr>
        <sz val="12"/>
        <color theme="1"/>
        <rFont val="Arial"/>
        <family val="2"/>
      </rPr>
      <t>浙江省紹興市柯橋區蘭亭野生動物園一期</t>
    </r>
    <r>
      <rPr>
        <sz val="12"/>
        <color theme="1"/>
        <rFont val="Calibri"/>
        <family val="2"/>
      </rPr>
      <t>M30</t>
    </r>
  </si>
  <si>
    <r>
      <rPr>
        <sz val="12"/>
        <color theme="1"/>
        <rFont val="Arial"/>
        <family val="2"/>
      </rPr>
      <t>浙江省紹興市柯橋區蘭亭野生動物園一期</t>
    </r>
    <r>
      <rPr>
        <sz val="12"/>
        <color theme="1"/>
        <rFont val="Calibri"/>
        <family val="2"/>
      </rPr>
      <t>M35</t>
    </r>
  </si>
  <si>
    <r>
      <rPr>
        <sz val="12"/>
        <color theme="1"/>
        <rFont val="Arial"/>
        <family val="2"/>
      </rPr>
      <t>浙江省杭州市蕭山區金山遺址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</si>
  <si>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王屹峰，〈杭州蕭山金山遺址南宋墓葬及墓園再認識〉，《東方博物》，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3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70-79</t>
    </r>
    <r>
      <rPr>
        <sz val="12"/>
        <color theme="1"/>
        <rFont val="Arial"/>
        <family val="2"/>
      </rPr>
      <t>。
浙江省文物考古研究所、杭州市蕭山區博物館，〈杭州市蕭山區金山遺址和田螺山石室墓的發掘〉，《浙江省文物考古研究所學刊》，</t>
    </r>
    <r>
      <rPr>
        <sz val="12"/>
        <color theme="1"/>
        <rFont val="Calibri"/>
        <family val="2"/>
      </rPr>
      <t>10</t>
    </r>
    <r>
      <rPr>
        <sz val="12"/>
        <color theme="1"/>
        <rFont val="Arial"/>
        <family val="2"/>
      </rPr>
      <t>，</t>
    </r>
    <r>
      <rPr>
        <sz val="12"/>
        <color theme="1"/>
        <rFont val="Calibri"/>
        <family val="2"/>
      </rPr>
      <t>2015</t>
    </r>
    <r>
      <rPr>
        <sz val="12"/>
        <color theme="1"/>
        <rFont val="Arial"/>
        <family val="2"/>
      </rPr>
      <t>年，頁</t>
    </r>
    <r>
      <rPr>
        <sz val="12"/>
        <color theme="1"/>
        <rFont val="Calibri"/>
        <family val="2"/>
      </rPr>
      <t>109-129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</si>
  <si>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浙江省溫州市甌海區潘橋鎮學士前村</t>
    </r>
  </si>
  <si>
    <r>
      <rPr>
        <sz val="12"/>
        <color theme="1"/>
        <rFont val="Arial"/>
        <family val="2"/>
      </rPr>
      <t>趙希愚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東室</t>
    </r>
    <r>
      <rPr>
        <sz val="12"/>
        <color theme="1"/>
        <rFont val="Calibri"/>
        <family val="2"/>
      </rPr>
      <t>)</t>
    </r>
    <r>
      <rPr>
        <sz val="12"/>
        <color theme="1"/>
        <rFont val="Arial"/>
        <family val="2"/>
      </rPr>
      <t>、陳氏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西室</t>
    </r>
    <r>
      <rPr>
        <sz val="12"/>
        <color theme="1"/>
        <rFont val="Calibri"/>
        <family val="2"/>
      </rPr>
      <t>)</t>
    </r>
  </si>
  <si>
    <r>
      <t>1178-1236(59)(</t>
    </r>
    <r>
      <rPr>
        <sz val="12"/>
        <color theme="1"/>
        <rFont val="Arial"/>
        <family val="2"/>
      </rPr>
      <t>趙希愚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</si>
  <si>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Arial"/>
        <family val="2"/>
      </rPr>
      <t>溫州市文物考古研究所、甌海區博物館，〈浙江溫州南宋趙希愚夫婦合葬墓清理簡報〉，《南方文物》，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70-74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</si>
  <si>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成都市溫江區紅橋村</t>
    </r>
    <r>
      <rPr>
        <sz val="12"/>
        <color theme="1"/>
        <rFont val="Calibri"/>
        <family val="2"/>
      </rPr>
      <t>M15</t>
    </r>
  </si>
  <si>
    <r>
      <rPr>
        <sz val="12"/>
        <color theme="1"/>
        <rFont val="Arial"/>
        <family val="2"/>
      </rPr>
      <t>成都市溫江區紅橋村</t>
    </r>
    <r>
      <rPr>
        <sz val="12"/>
        <color theme="1"/>
        <rFont val="Calibri"/>
        <family val="2"/>
      </rPr>
      <t>M27</t>
    </r>
  </si>
  <si>
    <r>
      <rPr>
        <sz val="12"/>
        <color theme="1"/>
        <rFont val="Arial"/>
        <family val="2"/>
      </rPr>
      <t>重慶市綦江區對門嘴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</si>
  <si>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重慶市文物考古研究院、重慶市綦江區文物管理所，〈重慶市綦江區對門嘴宋元墓地發掘簡報〉，《四川文物》，</t>
    </r>
    <r>
      <rPr>
        <sz val="12"/>
        <color theme="1"/>
        <rFont val="Calibri"/>
        <family val="2"/>
      </rPr>
      <t>2023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45-54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</si>
  <si>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重慶市綦江區對門嘴</t>
    </r>
    <r>
      <rPr>
        <sz val="12"/>
        <color theme="1"/>
        <rFont val="Calibri"/>
        <family val="2"/>
      </rPr>
      <t>M2</t>
    </r>
  </si>
  <si>
    <r>
      <rPr>
        <sz val="12"/>
        <color theme="1"/>
        <rFont val="Arial"/>
        <family val="2"/>
      </rPr>
      <t>重慶市綦江區對門嘴</t>
    </r>
    <r>
      <rPr>
        <sz val="12"/>
        <color theme="1"/>
        <rFont val="Calibri"/>
        <family val="2"/>
      </rPr>
      <t>M3</t>
    </r>
  </si>
  <si>
    <r>
      <rPr>
        <sz val="12"/>
        <color theme="1"/>
        <rFont val="Arial"/>
        <family val="2"/>
      </rPr>
      <t>浙江省湖州市長興縣雉城高山嶺村亭子頭森林公園建設工地</t>
    </r>
    <r>
      <rPr>
        <sz val="12"/>
        <color theme="1"/>
        <rFont val="Calibri"/>
        <family val="2"/>
      </rPr>
      <t>M1</t>
    </r>
  </si>
  <si>
    <r>
      <rPr>
        <sz val="12"/>
        <color theme="1"/>
        <rFont val="Arial"/>
        <family val="2"/>
      </rPr>
      <t>長興縣博物館，〈浙江長興亭子頭宋墓</t>
    </r>
    <r>
      <rPr>
        <sz val="12"/>
        <color theme="1"/>
        <rFont val="Calibri"/>
        <family val="2"/>
      </rPr>
      <t>(</t>
    </r>
    <r>
      <rPr>
        <sz val="12"/>
        <color theme="1"/>
        <rFont val="Arial"/>
        <family val="2"/>
      </rPr>
      <t>Ｍ</t>
    </r>
    <r>
      <rPr>
        <sz val="12"/>
        <color theme="1"/>
        <rFont val="Calibri"/>
        <family val="2"/>
      </rPr>
      <t>1)</t>
    </r>
    <r>
      <rPr>
        <sz val="12"/>
        <color theme="1"/>
        <rFont val="Arial"/>
        <family val="2"/>
      </rPr>
      <t>清理簡報〉，《文物》，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5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31-41</t>
    </r>
    <r>
      <rPr>
        <sz val="12"/>
        <color theme="1"/>
        <rFont val="Arial"/>
        <family val="2"/>
      </rPr>
      <t>。</t>
    </r>
  </si>
  <si>
    <r>
      <rPr>
        <sz val="12"/>
        <color theme="1"/>
        <rFont val="Arial"/>
        <family val="2"/>
      </rPr>
      <t>湖北省荊州市荊州區郢城鎮郢南村</t>
    </r>
    <r>
      <rPr>
        <sz val="12"/>
        <color theme="1"/>
        <rFont val="Calibri"/>
        <family val="2"/>
      </rPr>
      <t>M4</t>
    </r>
  </si>
  <si>
    <r>
      <rPr>
        <sz val="12"/>
        <color theme="1"/>
        <rFont val="Arial"/>
        <family val="2"/>
      </rPr>
      <t>荊州博物館，〈湖北荊州荊北新區窯台子墓地考古發掘簡報〉，《江漢考古》，</t>
    </r>
    <r>
      <rPr>
        <sz val="12"/>
        <color theme="1"/>
        <rFont val="Calibri"/>
        <family val="2"/>
      </rPr>
      <t>2024</t>
    </r>
    <r>
      <rPr>
        <sz val="12"/>
        <color theme="1"/>
        <rFont val="Arial"/>
        <family val="2"/>
      </rPr>
      <t>年</t>
    </r>
    <r>
      <rPr>
        <sz val="12"/>
        <color theme="1"/>
        <rFont val="Calibri"/>
        <family val="2"/>
      </rPr>
      <t>2</t>
    </r>
    <r>
      <rPr>
        <sz val="12"/>
        <color theme="1"/>
        <rFont val="Arial"/>
        <family val="2"/>
      </rPr>
      <t>期，頁</t>
    </r>
    <r>
      <rPr>
        <sz val="12"/>
        <color theme="1"/>
        <rFont val="Calibri"/>
        <family val="2"/>
      </rPr>
      <t>39-54</t>
    </r>
    <r>
      <rPr>
        <sz val="12"/>
        <color theme="1"/>
        <rFont val="Arial"/>
        <family val="2"/>
      </rPr>
      <t>。</t>
    </r>
  </si>
  <si>
    <t>Burial or Death Year</t>
    <phoneticPr fontId="1" type="noConversion"/>
  </si>
  <si>
    <t>Table 2. Numbers of Dated Tombs and Dated Tombs with Epitaphs, with Northern and Southern Regions of the Liao and Northern Song Reported Separately</t>
  </si>
  <si>
    <t>Dated_O (O)</t>
    <phoneticPr fontId="1" type="noConversion"/>
  </si>
  <si>
    <t>Epitaph (TE)</t>
    <phoneticPr fontId="1" type="noConversion"/>
  </si>
  <si>
    <t>TE/T ratio</t>
    <phoneticPr fontId="1" type="noConversion"/>
  </si>
  <si>
    <t>Table 6. Numbers of Middle Period Excavated and Dated Tombs in China, Listed by Dynasty and Province (Chart Version of Table 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</si>
</sst>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Adobe Fan Heiti Std B"/>
      <family val="3"/>
      <charset val="136"/>
    </font>
    <font>
      <sz val="12"/>
      <color rgb="FFFF0000"/>
      <name val="Arial"/>
      <family val="2"/>
    </font>
    <font>
      <sz val="11"/>
      <color rgb="FFFF000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2"/>
      <color theme="9" tint="-0.249977111117893"/>
      <name val="Calibri"/>
      <family val="2"/>
    </font>
    <font>
      <sz val="12"/>
      <color theme="0"/>
      <name val="Calibri"/>
      <family val="2"/>
    </font>
    <font>
      <sz val="12"/>
      <color theme="1"/>
      <name val="新細明體"/>
      <family val="2"/>
      <charset val="136"/>
    </font>
    <font>
      <sz val="12"/>
      <color theme="1"/>
      <name val="Arial"/>
      <family val="2"/>
    </font>
    <font>
      <sz val="12"/>
      <color theme="1"/>
      <name val="PMingLiU"/>
      <family val="1"/>
      <charset val="136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0"/>
      <name val="Calibri"/>
      <family val="2"/>
    </font>
    <font>
      <sz val="9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1" fontId="6" fillId="0" borderId="0" xfId="0" applyNumberFormat="1" applyFont="1" applyAlignment="1"/>
    <xf numFmtId="0" fontId="6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right"/>
    </xf>
    <xf numFmtId="0" fontId="14" fillId="0" borderId="0" xfId="0" applyFont="1">
      <alignment vertical="center"/>
    </xf>
    <xf numFmtId="1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9" fontId="10" fillId="0" borderId="0" xfId="1" applyFont="1" applyFill="1" applyBorder="1">
      <alignment vertical="center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7" fillId="0" borderId="0" xfId="0" applyFo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Liao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236001749781279E-2"/>
          <c:y val="0.17168999708369787"/>
          <c:w val="0.89020844269466315"/>
          <c:h val="0.522475575969670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'Statistics and Tables'!$V$4</c:f>
              <c:strCache>
                <c:ptCount val="1"/>
                <c:pt idx="0">
                  <c:v>Undated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'Statistics and Tables'!$M$5:$M$10</c:f>
              <c:strCache>
                <c:ptCount val="6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Shanxi</c:v>
                </c:pt>
              </c:strCache>
            </c:strRef>
          </c:cat>
          <c:val>
            <c:numRef>
              <c:f>'Statistics and Tables'!$V$5:$V$10</c:f>
              <c:numCache>
                <c:formatCode>General</c:formatCode>
                <c:ptCount val="6"/>
                <c:pt idx="0">
                  <c:v>65</c:v>
                </c:pt>
                <c:pt idx="1">
                  <c:v>46</c:v>
                </c:pt>
                <c:pt idx="2">
                  <c:v>227</c:v>
                </c:pt>
                <c:pt idx="3">
                  <c:v>291</c:v>
                </c:pt>
                <c:pt idx="4">
                  <c:v>143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F-0342-96D4-E98CE6AF2480}"/>
            </c:ext>
          </c:extLst>
        </c:ser>
        <c:ser>
          <c:idx val="1"/>
          <c:order val="1"/>
          <c:tx>
            <c:strRef>
              <c:f>'Statistics and Tables'!$P$4</c:f>
              <c:strCache>
                <c:ptCount val="1"/>
                <c:pt idx="0">
                  <c:v>Dated_E (E)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'Statistics and Tables'!$M$5:$M$10</c:f>
              <c:strCache>
                <c:ptCount val="6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Shanxi</c:v>
                </c:pt>
              </c:strCache>
            </c:strRef>
          </c:cat>
          <c:val>
            <c:numRef>
              <c:f>'Statistics and Tables'!$P$5:$P$10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63</c:v>
                </c:pt>
                <c:pt idx="3">
                  <c:v>26</c:v>
                </c:pt>
                <c:pt idx="4">
                  <c:v>29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F-0342-96D4-E98CE6AF2480}"/>
            </c:ext>
          </c:extLst>
        </c:ser>
        <c:ser>
          <c:idx val="2"/>
          <c:order val="2"/>
          <c:tx>
            <c:strRef>
              <c:f>'Statistics and Tables'!$U$4</c:f>
              <c:strCache>
                <c:ptCount val="1"/>
                <c:pt idx="0">
                  <c:v>Dated_O (O)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'Statistics and Tables'!$M$5:$M$10</c:f>
              <c:strCache>
                <c:ptCount val="6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Shanxi</c:v>
                </c:pt>
              </c:strCache>
            </c:strRef>
          </c:cat>
          <c:val>
            <c:numRef>
              <c:f>'Statistics and Tables'!$U$5:$U$10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11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EF-0342-96D4-E98CE6AF2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0812368"/>
        <c:axId val="1710814096"/>
      </c:barChart>
      <c:catAx>
        <c:axId val="171081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4096"/>
        <c:crosses val="autoZero"/>
        <c:auto val="1"/>
        <c:lblAlgn val="ctr"/>
        <c:lblOffset val="100"/>
        <c:noMultiLvlLbl val="0"/>
      </c:catAx>
      <c:valAx>
        <c:axId val="1710814096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N.</a:t>
            </a:r>
            <a:r>
              <a:rPr lang="en-US" altLang="zh-TW" baseline="0"/>
              <a:t> Song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 alt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'Statistics and Tables'!$V$4</c:f>
              <c:strCache>
                <c:ptCount val="1"/>
                <c:pt idx="0">
                  <c:v>Undated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'Statistics and Tables'!$M$17:$M$34</c:f>
              <c:strCache>
                <c:ptCount val="18"/>
                <c:pt idx="0">
                  <c:v>Shandong</c:v>
                </c:pt>
                <c:pt idx="1">
                  <c:v>Hebei</c:v>
                </c:pt>
                <c:pt idx="2">
                  <c:v>Henan</c:v>
                </c:pt>
                <c:pt idx="3">
                  <c:v>Shanxi</c:v>
                </c:pt>
                <c:pt idx="4">
                  <c:v>Shaanxi</c:v>
                </c:pt>
                <c:pt idx="5">
                  <c:v>Gansu</c:v>
                </c:pt>
                <c:pt idx="6">
                  <c:v>Ningxia</c:v>
                </c:pt>
                <c:pt idx="7">
                  <c:v>Jiangsu</c:v>
                </c:pt>
                <c:pt idx="8">
                  <c:v>Zhejiang</c:v>
                </c:pt>
                <c:pt idx="9">
                  <c:v>Anhui</c:v>
                </c:pt>
                <c:pt idx="10">
                  <c:v>Hubei</c:v>
                </c:pt>
                <c:pt idx="11">
                  <c:v>Hunan</c:v>
                </c:pt>
                <c:pt idx="12">
                  <c:v>Fujian</c:v>
                </c:pt>
                <c:pt idx="13">
                  <c:v>Jiangxi</c:v>
                </c:pt>
                <c:pt idx="14">
                  <c:v>Sichuan</c:v>
                </c:pt>
                <c:pt idx="15">
                  <c:v>Guangdong</c:v>
                </c:pt>
                <c:pt idx="16">
                  <c:v>Guangxi</c:v>
                </c:pt>
                <c:pt idx="17">
                  <c:v>Hainan</c:v>
                </c:pt>
              </c:strCache>
            </c:strRef>
          </c:cat>
          <c:val>
            <c:numRef>
              <c:f>'Statistics and Tables'!$V$17:$V$34</c:f>
              <c:numCache>
                <c:formatCode>General</c:formatCode>
                <c:ptCount val="18"/>
                <c:pt idx="0">
                  <c:v>36</c:v>
                </c:pt>
                <c:pt idx="1">
                  <c:v>110</c:v>
                </c:pt>
                <c:pt idx="2">
                  <c:v>282</c:v>
                </c:pt>
                <c:pt idx="3">
                  <c:v>76</c:v>
                </c:pt>
                <c:pt idx="4">
                  <c:v>34</c:v>
                </c:pt>
                <c:pt idx="5">
                  <c:v>4</c:v>
                </c:pt>
                <c:pt idx="6">
                  <c:v>3</c:v>
                </c:pt>
                <c:pt idx="7">
                  <c:v>104</c:v>
                </c:pt>
                <c:pt idx="8">
                  <c:v>23</c:v>
                </c:pt>
                <c:pt idx="9">
                  <c:v>139</c:v>
                </c:pt>
                <c:pt idx="10">
                  <c:v>169</c:v>
                </c:pt>
                <c:pt idx="11">
                  <c:v>18</c:v>
                </c:pt>
                <c:pt idx="12">
                  <c:v>29</c:v>
                </c:pt>
                <c:pt idx="13">
                  <c:v>15</c:v>
                </c:pt>
                <c:pt idx="14">
                  <c:v>188</c:v>
                </c:pt>
                <c:pt idx="15">
                  <c:v>12</c:v>
                </c:pt>
                <c:pt idx="16">
                  <c:v>5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C-F444-894B-50B123FE7120}"/>
            </c:ext>
          </c:extLst>
        </c:ser>
        <c:ser>
          <c:idx val="1"/>
          <c:order val="1"/>
          <c:tx>
            <c:strRef>
              <c:f>'Statistics and Tables'!$P$4</c:f>
              <c:strCache>
                <c:ptCount val="1"/>
                <c:pt idx="0">
                  <c:v>Dated_E (E)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'Statistics and Tables'!$M$17:$M$34</c:f>
              <c:strCache>
                <c:ptCount val="18"/>
                <c:pt idx="0">
                  <c:v>Shandong</c:v>
                </c:pt>
                <c:pt idx="1">
                  <c:v>Hebei</c:v>
                </c:pt>
                <c:pt idx="2">
                  <c:v>Henan</c:v>
                </c:pt>
                <c:pt idx="3">
                  <c:v>Shanxi</c:v>
                </c:pt>
                <c:pt idx="4">
                  <c:v>Shaanxi</c:v>
                </c:pt>
                <c:pt idx="5">
                  <c:v>Gansu</c:v>
                </c:pt>
                <c:pt idx="6">
                  <c:v>Ningxia</c:v>
                </c:pt>
                <c:pt idx="7">
                  <c:v>Jiangsu</c:v>
                </c:pt>
                <c:pt idx="8">
                  <c:v>Zhejiang</c:v>
                </c:pt>
                <c:pt idx="9">
                  <c:v>Anhui</c:v>
                </c:pt>
                <c:pt idx="10">
                  <c:v>Hubei</c:v>
                </c:pt>
                <c:pt idx="11">
                  <c:v>Hunan</c:v>
                </c:pt>
                <c:pt idx="12">
                  <c:v>Fujian</c:v>
                </c:pt>
                <c:pt idx="13">
                  <c:v>Jiangxi</c:v>
                </c:pt>
                <c:pt idx="14">
                  <c:v>Sichuan</c:v>
                </c:pt>
                <c:pt idx="15">
                  <c:v>Guangdong</c:v>
                </c:pt>
                <c:pt idx="16">
                  <c:v>Guangxi</c:v>
                </c:pt>
                <c:pt idx="17">
                  <c:v>Hainan</c:v>
                </c:pt>
              </c:strCache>
            </c:strRef>
          </c:cat>
          <c:val>
            <c:numRef>
              <c:f>'Statistics and Tables'!$P$17:$P$34</c:f>
              <c:numCache>
                <c:formatCode>General</c:formatCode>
                <c:ptCount val="18"/>
                <c:pt idx="0">
                  <c:v>14</c:v>
                </c:pt>
                <c:pt idx="1">
                  <c:v>6</c:v>
                </c:pt>
                <c:pt idx="2">
                  <c:v>47</c:v>
                </c:pt>
                <c:pt idx="3">
                  <c:v>9</c:v>
                </c:pt>
                <c:pt idx="4">
                  <c:v>34</c:v>
                </c:pt>
                <c:pt idx="5">
                  <c:v>1</c:v>
                </c:pt>
                <c:pt idx="6">
                  <c:v>0</c:v>
                </c:pt>
                <c:pt idx="7">
                  <c:v>21</c:v>
                </c:pt>
                <c:pt idx="8">
                  <c:v>12</c:v>
                </c:pt>
                <c:pt idx="9">
                  <c:v>22</c:v>
                </c:pt>
                <c:pt idx="10">
                  <c:v>8</c:v>
                </c:pt>
                <c:pt idx="11">
                  <c:v>2</c:v>
                </c:pt>
                <c:pt idx="12">
                  <c:v>4</c:v>
                </c:pt>
                <c:pt idx="13">
                  <c:v>31</c:v>
                </c:pt>
                <c:pt idx="14">
                  <c:v>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C-F444-894B-50B123FE7120}"/>
            </c:ext>
          </c:extLst>
        </c:ser>
        <c:ser>
          <c:idx val="2"/>
          <c:order val="2"/>
          <c:tx>
            <c:strRef>
              <c:f>'Statistics and Tables'!$U$4</c:f>
              <c:strCache>
                <c:ptCount val="1"/>
                <c:pt idx="0">
                  <c:v>Dated_O (O)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'Statistics and Tables'!$M$17:$M$34</c:f>
              <c:strCache>
                <c:ptCount val="18"/>
                <c:pt idx="0">
                  <c:v>Shandong</c:v>
                </c:pt>
                <c:pt idx="1">
                  <c:v>Hebei</c:v>
                </c:pt>
                <c:pt idx="2">
                  <c:v>Henan</c:v>
                </c:pt>
                <c:pt idx="3">
                  <c:v>Shanxi</c:v>
                </c:pt>
                <c:pt idx="4">
                  <c:v>Shaanxi</c:v>
                </c:pt>
                <c:pt idx="5">
                  <c:v>Gansu</c:v>
                </c:pt>
                <c:pt idx="6">
                  <c:v>Ningxia</c:v>
                </c:pt>
                <c:pt idx="7">
                  <c:v>Jiangsu</c:v>
                </c:pt>
                <c:pt idx="8">
                  <c:v>Zhejiang</c:v>
                </c:pt>
                <c:pt idx="9">
                  <c:v>Anhui</c:v>
                </c:pt>
                <c:pt idx="10">
                  <c:v>Hubei</c:v>
                </c:pt>
                <c:pt idx="11">
                  <c:v>Hunan</c:v>
                </c:pt>
                <c:pt idx="12">
                  <c:v>Fujian</c:v>
                </c:pt>
                <c:pt idx="13">
                  <c:v>Jiangxi</c:v>
                </c:pt>
                <c:pt idx="14">
                  <c:v>Sichuan</c:v>
                </c:pt>
                <c:pt idx="15">
                  <c:v>Guangdong</c:v>
                </c:pt>
                <c:pt idx="16">
                  <c:v>Guangxi</c:v>
                </c:pt>
                <c:pt idx="17">
                  <c:v>Hainan</c:v>
                </c:pt>
              </c:strCache>
            </c:strRef>
          </c:cat>
          <c:val>
            <c:numRef>
              <c:f>'Statistics and Tables'!$U$17:$U$34</c:f>
              <c:numCache>
                <c:formatCode>General</c:formatCode>
                <c:ptCount val="18"/>
                <c:pt idx="0">
                  <c:v>3</c:v>
                </c:pt>
                <c:pt idx="1">
                  <c:v>5</c:v>
                </c:pt>
                <c:pt idx="2">
                  <c:v>17</c:v>
                </c:pt>
                <c:pt idx="3">
                  <c:v>5</c:v>
                </c:pt>
                <c:pt idx="4">
                  <c:v>11</c:v>
                </c:pt>
                <c:pt idx="5">
                  <c:v>1</c:v>
                </c:pt>
                <c:pt idx="6">
                  <c:v>0</c:v>
                </c:pt>
                <c:pt idx="7">
                  <c:v>8</c:v>
                </c:pt>
                <c:pt idx="8">
                  <c:v>3</c:v>
                </c:pt>
                <c:pt idx="9">
                  <c:v>4</c:v>
                </c:pt>
                <c:pt idx="10">
                  <c:v>8</c:v>
                </c:pt>
                <c:pt idx="11">
                  <c:v>3</c:v>
                </c:pt>
                <c:pt idx="12">
                  <c:v>3</c:v>
                </c:pt>
                <c:pt idx="13">
                  <c:v>15</c:v>
                </c:pt>
                <c:pt idx="14">
                  <c:v>31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C-F444-894B-50B123FE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0812368"/>
        <c:axId val="1710814096"/>
      </c:barChart>
      <c:catAx>
        <c:axId val="171081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4096"/>
        <c:crosses val="autoZero"/>
        <c:auto val="1"/>
        <c:lblAlgn val="ctr"/>
        <c:lblOffset val="100"/>
        <c:noMultiLvlLbl val="0"/>
      </c:catAx>
      <c:valAx>
        <c:axId val="1710814096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Jin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 alt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'Statistics and Tables'!$V$4</c:f>
              <c:strCache>
                <c:ptCount val="1"/>
                <c:pt idx="0">
                  <c:v>Undated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'Statistics and Tables'!$M$41:$M$52</c:f>
              <c:strCache>
                <c:ptCount val="12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Henan</c:v>
                </c:pt>
                <c:pt idx="6">
                  <c:v>Shandong</c:v>
                </c:pt>
                <c:pt idx="7">
                  <c:v>Shanxi</c:v>
                </c:pt>
                <c:pt idx="8">
                  <c:v>Shaanxi</c:v>
                </c:pt>
                <c:pt idx="9">
                  <c:v>Gansu</c:v>
                </c:pt>
                <c:pt idx="10">
                  <c:v>Anhui</c:v>
                </c:pt>
                <c:pt idx="11">
                  <c:v>Jiangsu</c:v>
                </c:pt>
              </c:strCache>
            </c:strRef>
          </c:cat>
          <c:val>
            <c:numRef>
              <c:f>'Statistics and Tables'!$V$41:$V$52</c:f>
              <c:numCache>
                <c:formatCode>General</c:formatCode>
                <c:ptCount val="12"/>
                <c:pt idx="0">
                  <c:v>80</c:v>
                </c:pt>
                <c:pt idx="1">
                  <c:v>15</c:v>
                </c:pt>
                <c:pt idx="2">
                  <c:v>17</c:v>
                </c:pt>
                <c:pt idx="3">
                  <c:v>38</c:v>
                </c:pt>
                <c:pt idx="4">
                  <c:v>137</c:v>
                </c:pt>
                <c:pt idx="5">
                  <c:v>35</c:v>
                </c:pt>
                <c:pt idx="6">
                  <c:v>22</c:v>
                </c:pt>
                <c:pt idx="7">
                  <c:v>134</c:v>
                </c:pt>
                <c:pt idx="8">
                  <c:v>14</c:v>
                </c:pt>
                <c:pt idx="9">
                  <c:v>9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D-7B4A-BDDE-4BD33B62F0A1}"/>
            </c:ext>
          </c:extLst>
        </c:ser>
        <c:ser>
          <c:idx val="1"/>
          <c:order val="1"/>
          <c:tx>
            <c:strRef>
              <c:f>'Statistics and Tables'!$P$4</c:f>
              <c:strCache>
                <c:ptCount val="1"/>
                <c:pt idx="0">
                  <c:v>Dated_E (E)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'Statistics and Tables'!$M$41:$M$52</c:f>
              <c:strCache>
                <c:ptCount val="12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Henan</c:v>
                </c:pt>
                <c:pt idx="6">
                  <c:v>Shandong</c:v>
                </c:pt>
                <c:pt idx="7">
                  <c:v>Shanxi</c:v>
                </c:pt>
                <c:pt idx="8">
                  <c:v>Shaanxi</c:v>
                </c:pt>
                <c:pt idx="9">
                  <c:v>Gansu</c:v>
                </c:pt>
                <c:pt idx="10">
                  <c:v>Anhui</c:v>
                </c:pt>
                <c:pt idx="11">
                  <c:v>Jiangsu</c:v>
                </c:pt>
              </c:strCache>
            </c:strRef>
          </c:cat>
          <c:val>
            <c:numRef>
              <c:f>'Statistics and Tables'!$P$41:$P$52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16</c:v>
                </c:pt>
                <c:pt idx="5">
                  <c:v>2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D-7B4A-BDDE-4BD33B62F0A1}"/>
            </c:ext>
          </c:extLst>
        </c:ser>
        <c:ser>
          <c:idx val="2"/>
          <c:order val="2"/>
          <c:tx>
            <c:strRef>
              <c:f>'Statistics and Tables'!$U$4</c:f>
              <c:strCache>
                <c:ptCount val="1"/>
                <c:pt idx="0">
                  <c:v>Dated_O (O)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'Statistics and Tables'!$M$41:$M$52</c:f>
              <c:strCache>
                <c:ptCount val="12"/>
                <c:pt idx="0">
                  <c:v>Heilongjiang</c:v>
                </c:pt>
                <c:pt idx="1">
                  <c:v>Jilin</c:v>
                </c:pt>
                <c:pt idx="2">
                  <c:v>Liaoning</c:v>
                </c:pt>
                <c:pt idx="3">
                  <c:v>Neimenggu</c:v>
                </c:pt>
                <c:pt idx="4">
                  <c:v>Hebei</c:v>
                </c:pt>
                <c:pt idx="5">
                  <c:v>Henan</c:v>
                </c:pt>
                <c:pt idx="6">
                  <c:v>Shandong</c:v>
                </c:pt>
                <c:pt idx="7">
                  <c:v>Shanxi</c:v>
                </c:pt>
                <c:pt idx="8">
                  <c:v>Shaanxi</c:v>
                </c:pt>
                <c:pt idx="9">
                  <c:v>Gansu</c:v>
                </c:pt>
                <c:pt idx="10">
                  <c:v>Anhui</c:v>
                </c:pt>
                <c:pt idx="11">
                  <c:v>Jiangsu</c:v>
                </c:pt>
              </c:strCache>
            </c:strRef>
          </c:cat>
          <c:val>
            <c:numRef>
              <c:f>'Statistics and Tables'!$U$41:$U$52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9</c:v>
                </c:pt>
                <c:pt idx="5">
                  <c:v>14</c:v>
                </c:pt>
                <c:pt idx="6">
                  <c:v>4</c:v>
                </c:pt>
                <c:pt idx="7">
                  <c:v>37</c:v>
                </c:pt>
                <c:pt idx="8">
                  <c:v>14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BD-7B4A-BDDE-4BD33B62F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0812368"/>
        <c:axId val="1710814096"/>
      </c:barChart>
      <c:catAx>
        <c:axId val="171081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4096"/>
        <c:crosses val="autoZero"/>
        <c:auto val="1"/>
        <c:lblAlgn val="ctr"/>
        <c:lblOffset val="100"/>
        <c:noMultiLvlLbl val="0"/>
      </c:catAx>
      <c:valAx>
        <c:axId val="1710814096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S.</a:t>
            </a:r>
            <a:r>
              <a:rPr lang="en-US" altLang="zh-TW" baseline="0"/>
              <a:t> Song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 alt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'Statistics and Tables'!$V$4</c:f>
              <c:strCache>
                <c:ptCount val="1"/>
                <c:pt idx="0">
                  <c:v>Undated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'Statistics and Tables'!$M$57:$M$70</c:f>
              <c:strCache>
                <c:ptCount val="14"/>
                <c:pt idx="0">
                  <c:v>Shaanxi</c:v>
                </c:pt>
                <c:pt idx="1">
                  <c:v>Gansu</c:v>
                </c:pt>
                <c:pt idx="2">
                  <c:v>Jiangsu</c:v>
                </c:pt>
                <c:pt idx="3">
                  <c:v>Zhejiang</c:v>
                </c:pt>
                <c:pt idx="4">
                  <c:v>Anhui</c:v>
                </c:pt>
                <c:pt idx="5">
                  <c:v>Hubei</c:v>
                </c:pt>
                <c:pt idx="6">
                  <c:v>Hunan</c:v>
                </c:pt>
                <c:pt idx="7">
                  <c:v>Fujian</c:v>
                </c:pt>
                <c:pt idx="8">
                  <c:v>Jiangxi</c:v>
                </c:pt>
                <c:pt idx="9">
                  <c:v>Sichuan</c:v>
                </c:pt>
                <c:pt idx="10">
                  <c:v>Guangdong</c:v>
                </c:pt>
                <c:pt idx="11">
                  <c:v>Guangxi</c:v>
                </c:pt>
                <c:pt idx="12">
                  <c:v>Hainan</c:v>
                </c:pt>
                <c:pt idx="13">
                  <c:v>Guizhou</c:v>
                </c:pt>
              </c:strCache>
            </c:strRef>
          </c:cat>
          <c:val>
            <c:numRef>
              <c:f>'Statistics and Tables'!$V$57:$V$70</c:f>
              <c:numCache>
                <c:formatCode>General</c:formatCode>
                <c:ptCount val="14"/>
                <c:pt idx="0">
                  <c:v>2</c:v>
                </c:pt>
                <c:pt idx="1">
                  <c:v>0</c:v>
                </c:pt>
                <c:pt idx="2">
                  <c:v>30</c:v>
                </c:pt>
                <c:pt idx="3">
                  <c:v>60</c:v>
                </c:pt>
                <c:pt idx="4">
                  <c:v>6</c:v>
                </c:pt>
                <c:pt idx="5">
                  <c:v>12</c:v>
                </c:pt>
                <c:pt idx="6">
                  <c:v>4</c:v>
                </c:pt>
                <c:pt idx="7">
                  <c:v>15</c:v>
                </c:pt>
                <c:pt idx="8">
                  <c:v>16</c:v>
                </c:pt>
                <c:pt idx="9">
                  <c:v>290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E-4646-91A1-6145AD15725C}"/>
            </c:ext>
          </c:extLst>
        </c:ser>
        <c:ser>
          <c:idx val="1"/>
          <c:order val="1"/>
          <c:tx>
            <c:strRef>
              <c:f>'Statistics and Tables'!$P$4</c:f>
              <c:strCache>
                <c:ptCount val="1"/>
                <c:pt idx="0">
                  <c:v>Dated_E (E)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'Statistics and Tables'!$M$57:$M$70</c:f>
              <c:strCache>
                <c:ptCount val="14"/>
                <c:pt idx="0">
                  <c:v>Shaanxi</c:v>
                </c:pt>
                <c:pt idx="1">
                  <c:v>Gansu</c:v>
                </c:pt>
                <c:pt idx="2">
                  <c:v>Jiangsu</c:v>
                </c:pt>
                <c:pt idx="3">
                  <c:v>Zhejiang</c:v>
                </c:pt>
                <c:pt idx="4">
                  <c:v>Anhui</c:v>
                </c:pt>
                <c:pt idx="5">
                  <c:v>Hubei</c:v>
                </c:pt>
                <c:pt idx="6">
                  <c:v>Hunan</c:v>
                </c:pt>
                <c:pt idx="7">
                  <c:v>Fujian</c:v>
                </c:pt>
                <c:pt idx="8">
                  <c:v>Jiangxi</c:v>
                </c:pt>
                <c:pt idx="9">
                  <c:v>Sichuan</c:v>
                </c:pt>
                <c:pt idx="10">
                  <c:v>Guangdong</c:v>
                </c:pt>
                <c:pt idx="11">
                  <c:v>Guangxi</c:v>
                </c:pt>
                <c:pt idx="12">
                  <c:v>Hainan</c:v>
                </c:pt>
                <c:pt idx="13">
                  <c:v>Guizhou</c:v>
                </c:pt>
              </c:strCache>
            </c:strRef>
          </c:cat>
          <c:val>
            <c:numRef>
              <c:f>'Statistics and Tables'!$P$57:$P$70</c:f>
              <c:numCache>
                <c:formatCode>General</c:formatCode>
                <c:ptCount val="14"/>
                <c:pt idx="0">
                  <c:v>3</c:v>
                </c:pt>
                <c:pt idx="1">
                  <c:v>0</c:v>
                </c:pt>
                <c:pt idx="2">
                  <c:v>29</c:v>
                </c:pt>
                <c:pt idx="3">
                  <c:v>50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15</c:v>
                </c:pt>
                <c:pt idx="8">
                  <c:v>29</c:v>
                </c:pt>
                <c:pt idx="9">
                  <c:v>17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E-4646-91A1-6145AD15725C}"/>
            </c:ext>
          </c:extLst>
        </c:ser>
        <c:ser>
          <c:idx val="2"/>
          <c:order val="2"/>
          <c:tx>
            <c:strRef>
              <c:f>'Statistics and Tables'!$U$4</c:f>
              <c:strCache>
                <c:ptCount val="1"/>
                <c:pt idx="0">
                  <c:v>Dated_O (O)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'Statistics and Tables'!$M$57:$M$70</c:f>
              <c:strCache>
                <c:ptCount val="14"/>
                <c:pt idx="0">
                  <c:v>Shaanxi</c:v>
                </c:pt>
                <c:pt idx="1">
                  <c:v>Gansu</c:v>
                </c:pt>
                <c:pt idx="2">
                  <c:v>Jiangsu</c:v>
                </c:pt>
                <c:pt idx="3">
                  <c:v>Zhejiang</c:v>
                </c:pt>
                <c:pt idx="4">
                  <c:v>Anhui</c:v>
                </c:pt>
                <c:pt idx="5">
                  <c:v>Hubei</c:v>
                </c:pt>
                <c:pt idx="6">
                  <c:v>Hunan</c:v>
                </c:pt>
                <c:pt idx="7">
                  <c:v>Fujian</c:v>
                </c:pt>
                <c:pt idx="8">
                  <c:v>Jiangxi</c:v>
                </c:pt>
                <c:pt idx="9">
                  <c:v>Sichuan</c:v>
                </c:pt>
                <c:pt idx="10">
                  <c:v>Guangdong</c:v>
                </c:pt>
                <c:pt idx="11">
                  <c:v>Guangxi</c:v>
                </c:pt>
                <c:pt idx="12">
                  <c:v>Hainan</c:v>
                </c:pt>
                <c:pt idx="13">
                  <c:v>Guizhou</c:v>
                </c:pt>
              </c:strCache>
            </c:strRef>
          </c:cat>
          <c:val>
            <c:numRef>
              <c:f>'Statistics and Tables'!$U$57:$U$70</c:f>
              <c:numCache>
                <c:formatCode>General</c:formatCode>
                <c:ptCount val="14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6</c:v>
                </c:pt>
                <c:pt idx="8">
                  <c:v>31</c:v>
                </c:pt>
                <c:pt idx="9">
                  <c:v>82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2E-4646-91A1-6145AD157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0812368"/>
        <c:axId val="1710814096"/>
      </c:barChart>
      <c:catAx>
        <c:axId val="171081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4096"/>
        <c:crosses val="autoZero"/>
        <c:auto val="1"/>
        <c:lblAlgn val="ctr"/>
        <c:lblOffset val="100"/>
        <c:noMultiLvlLbl val="0"/>
      </c:catAx>
      <c:valAx>
        <c:axId val="171081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1081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2646</xdr:colOff>
      <xdr:row>3</xdr:row>
      <xdr:rowOff>4234</xdr:rowOff>
    </xdr:from>
    <xdr:to>
      <xdr:col>5</xdr:col>
      <xdr:colOff>473605</xdr:colOff>
      <xdr:row>16</xdr:row>
      <xdr:rowOff>167747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3C334ECE-68C3-A2FE-63A0-3081F91F6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5</xdr:col>
      <xdr:colOff>470959</xdr:colOff>
      <xdr:row>32</xdr:row>
      <xdr:rowOff>163513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5FE2CD59-D72C-FB44-907F-ED24F815C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5</xdr:col>
      <xdr:colOff>470959</xdr:colOff>
      <xdr:row>52</xdr:row>
      <xdr:rowOff>163513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333EA016-23DE-FF41-8B42-276A0E62B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5</xdr:col>
      <xdr:colOff>470959</xdr:colOff>
      <xdr:row>68</xdr:row>
      <xdr:rowOff>163513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67EBBEA6-9C8E-C94B-B31B-C51E0BA72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F48C-EBEA-E742-9EFD-A959CC11FDE9}">
  <dimension ref="A1:BO831"/>
  <sheetViews>
    <sheetView zoomScale="116" zoomScaleNormal="116" workbookViewId="0">
      <pane ySplit="1" topLeftCell="A658" activePane="bottomLeft" state="frozen"/>
      <selection pane="bottomLeft" activeCell="F1" sqref="F1"/>
    </sheetView>
  </sheetViews>
  <sheetFormatPr baseColWidth="10" defaultRowHeight="16"/>
  <cols>
    <col min="1" max="2" width="10.83203125" style="7"/>
    <col min="3" max="3" width="10.83203125" style="1"/>
    <col min="4" max="9" width="10.83203125" style="7"/>
    <col min="10" max="10" width="10.83203125" style="10"/>
    <col min="11" max="16384" width="10.83203125" style="7"/>
  </cols>
  <sheetData>
    <row r="1" spans="1:11">
      <c r="A1" s="20" t="s">
        <v>64</v>
      </c>
      <c r="B1" s="20" t="s">
        <v>387</v>
      </c>
      <c r="C1" s="20" t="s">
        <v>445</v>
      </c>
      <c r="D1" s="20" t="s">
        <v>6637</v>
      </c>
      <c r="E1" s="20" t="s">
        <v>65</v>
      </c>
      <c r="F1" s="20" t="s">
        <v>289</v>
      </c>
      <c r="G1" s="20" t="s">
        <v>290</v>
      </c>
      <c r="H1" s="20" t="s">
        <v>0</v>
      </c>
      <c r="I1" s="20" t="s">
        <v>1</v>
      </c>
      <c r="J1" s="20" t="s">
        <v>413</v>
      </c>
      <c r="K1" s="21" t="s">
        <v>2</v>
      </c>
    </row>
    <row r="2" spans="1:11">
      <c r="A2" s="22">
        <v>1803</v>
      </c>
      <c r="B2" s="20" t="s">
        <v>1103</v>
      </c>
      <c r="C2" s="20" t="s">
        <v>2126</v>
      </c>
      <c r="D2" s="22">
        <v>1031</v>
      </c>
      <c r="E2" s="20" t="s">
        <v>68</v>
      </c>
      <c r="F2" s="20" t="s">
        <v>67</v>
      </c>
      <c r="G2" s="20" t="s">
        <v>67</v>
      </c>
      <c r="H2" s="20" t="s">
        <v>1104</v>
      </c>
      <c r="I2" s="20" t="s">
        <v>4</v>
      </c>
      <c r="J2" s="22">
        <v>1</v>
      </c>
      <c r="K2" s="21" t="s">
        <v>1105</v>
      </c>
    </row>
    <row r="3" spans="1:11">
      <c r="A3" s="22">
        <v>1841</v>
      </c>
      <c r="B3" s="20" t="s">
        <v>1106</v>
      </c>
      <c r="C3" s="20" t="s">
        <v>2126</v>
      </c>
      <c r="D3" s="22">
        <v>1117</v>
      </c>
      <c r="E3" s="20" t="s">
        <v>4</v>
      </c>
      <c r="F3" s="20" t="s">
        <v>68</v>
      </c>
      <c r="G3" s="20" t="s">
        <v>67</v>
      </c>
      <c r="H3" s="20" t="s">
        <v>1107</v>
      </c>
      <c r="I3" s="20" t="s">
        <v>403</v>
      </c>
      <c r="J3" s="22">
        <v>1</v>
      </c>
      <c r="K3" s="21" t="s">
        <v>1108</v>
      </c>
    </row>
    <row r="4" spans="1:11">
      <c r="A4" s="22">
        <v>4161</v>
      </c>
      <c r="B4" s="20" t="s">
        <v>1109</v>
      </c>
      <c r="C4" s="20" t="s">
        <v>2531</v>
      </c>
      <c r="D4" s="22">
        <v>993</v>
      </c>
      <c r="E4" s="20" t="s">
        <v>68</v>
      </c>
      <c r="F4" s="20" t="s">
        <v>68</v>
      </c>
      <c r="G4" s="20" t="s">
        <v>67</v>
      </c>
      <c r="H4" s="20" t="s">
        <v>1110</v>
      </c>
      <c r="I4" s="20" t="s">
        <v>291</v>
      </c>
      <c r="J4" s="22">
        <v>1</v>
      </c>
      <c r="K4" s="21" t="s">
        <v>1111</v>
      </c>
    </row>
    <row r="5" spans="1:11">
      <c r="A5" s="22">
        <v>4162</v>
      </c>
      <c r="B5" s="20" t="s">
        <v>1112</v>
      </c>
      <c r="C5" s="20" t="s">
        <v>2531</v>
      </c>
      <c r="D5" s="10"/>
      <c r="E5" s="20" t="s">
        <v>68</v>
      </c>
      <c r="F5" s="20" t="s">
        <v>67</v>
      </c>
      <c r="G5" s="20" t="s">
        <v>67</v>
      </c>
      <c r="H5" s="20" t="s">
        <v>4</v>
      </c>
      <c r="I5" s="20" t="s">
        <v>4</v>
      </c>
      <c r="J5" s="22">
        <v>1</v>
      </c>
      <c r="K5" s="21" t="s">
        <v>1113</v>
      </c>
    </row>
    <row r="6" spans="1:11">
      <c r="A6" s="22">
        <v>4163</v>
      </c>
      <c r="B6" s="20" t="s">
        <v>1114</v>
      </c>
      <c r="C6" s="20" t="s">
        <v>2532</v>
      </c>
      <c r="D6" s="10"/>
      <c r="E6" s="20" t="s">
        <v>68</v>
      </c>
      <c r="F6" s="20" t="s">
        <v>67</v>
      </c>
      <c r="G6" s="20" t="s">
        <v>67</v>
      </c>
      <c r="H6" s="20" t="s">
        <v>292</v>
      </c>
      <c r="I6" s="20" t="s">
        <v>292</v>
      </c>
      <c r="J6" s="22">
        <v>1</v>
      </c>
      <c r="K6" s="21" t="s">
        <v>1115</v>
      </c>
    </row>
    <row r="7" spans="1:11">
      <c r="A7" s="22">
        <v>4164</v>
      </c>
      <c r="B7" s="20" t="s">
        <v>1116</v>
      </c>
      <c r="C7" s="20" t="s">
        <v>2532</v>
      </c>
      <c r="D7" s="10"/>
      <c r="E7" s="20" t="s">
        <v>68</v>
      </c>
      <c r="F7" s="20" t="s">
        <v>67</v>
      </c>
      <c r="G7" s="20" t="s">
        <v>67</v>
      </c>
      <c r="H7" s="20" t="s">
        <v>292</v>
      </c>
      <c r="I7" s="20" t="s">
        <v>292</v>
      </c>
      <c r="J7" s="22">
        <v>1</v>
      </c>
      <c r="K7" s="21" t="s">
        <v>1115</v>
      </c>
    </row>
    <row r="8" spans="1:11">
      <c r="A8" s="22">
        <v>4165</v>
      </c>
      <c r="B8" s="20" t="s">
        <v>1117</v>
      </c>
      <c r="C8" s="20" t="s">
        <v>2532</v>
      </c>
      <c r="D8" s="10"/>
      <c r="E8" s="20" t="s">
        <v>68</v>
      </c>
      <c r="F8" s="20" t="s">
        <v>67</v>
      </c>
      <c r="G8" s="20" t="s">
        <v>67</v>
      </c>
      <c r="H8" s="20" t="s">
        <v>292</v>
      </c>
      <c r="I8" s="20" t="s">
        <v>292</v>
      </c>
      <c r="J8" s="22">
        <v>1</v>
      </c>
      <c r="K8" s="21" t="s">
        <v>1115</v>
      </c>
    </row>
    <row r="9" spans="1:11">
      <c r="A9" s="22">
        <v>4166</v>
      </c>
      <c r="B9" s="20" t="s">
        <v>1118</v>
      </c>
      <c r="C9" s="20" t="s">
        <v>2532</v>
      </c>
      <c r="D9" s="10"/>
      <c r="E9" s="20" t="s">
        <v>67</v>
      </c>
      <c r="F9" s="20" t="s">
        <v>67</v>
      </c>
      <c r="G9" s="20" t="s">
        <v>67</v>
      </c>
      <c r="H9" s="20" t="s">
        <v>292</v>
      </c>
      <c r="I9" s="20" t="s">
        <v>292</v>
      </c>
      <c r="J9" s="22">
        <v>1</v>
      </c>
      <c r="K9" s="21" t="s">
        <v>1115</v>
      </c>
    </row>
    <row r="10" spans="1:11">
      <c r="A10" s="22">
        <v>4167</v>
      </c>
      <c r="B10" s="20" t="s">
        <v>1119</v>
      </c>
      <c r="C10" s="20" t="s">
        <v>2532</v>
      </c>
      <c r="D10" s="22">
        <v>1093</v>
      </c>
      <c r="E10" s="20" t="s">
        <v>67</v>
      </c>
      <c r="F10" s="20" t="s">
        <v>68</v>
      </c>
      <c r="G10" s="20" t="s">
        <v>67</v>
      </c>
      <c r="H10" s="20" t="s">
        <v>1120</v>
      </c>
      <c r="I10" s="20" t="s">
        <v>1121</v>
      </c>
      <c r="J10" s="22">
        <v>1</v>
      </c>
      <c r="K10" s="21" t="s">
        <v>1122</v>
      </c>
    </row>
    <row r="11" spans="1:11">
      <c r="A11" s="22">
        <v>4168</v>
      </c>
      <c r="B11" s="20" t="s">
        <v>1123</v>
      </c>
      <c r="C11" s="20" t="s">
        <v>2532</v>
      </c>
      <c r="D11" s="10"/>
      <c r="E11" s="20" t="s">
        <v>68</v>
      </c>
      <c r="F11" s="20" t="s">
        <v>67</v>
      </c>
      <c r="G11" s="20" t="s">
        <v>67</v>
      </c>
      <c r="H11" s="20" t="s">
        <v>1124</v>
      </c>
      <c r="I11" s="20" t="s">
        <v>292</v>
      </c>
      <c r="J11" s="22">
        <v>1</v>
      </c>
      <c r="K11" s="21" t="s">
        <v>1122</v>
      </c>
    </row>
    <row r="12" spans="1:11">
      <c r="A12" s="22">
        <v>4169</v>
      </c>
      <c r="B12" s="20" t="s">
        <v>1125</v>
      </c>
      <c r="C12" s="20" t="s">
        <v>2533</v>
      </c>
      <c r="D12" s="10"/>
      <c r="E12" s="20" t="s">
        <v>68</v>
      </c>
      <c r="F12" s="20" t="s">
        <v>67</v>
      </c>
      <c r="G12" s="20" t="s">
        <v>67</v>
      </c>
      <c r="H12" s="20" t="s">
        <v>292</v>
      </c>
      <c r="I12" s="20" t="s">
        <v>292</v>
      </c>
      <c r="J12" s="22">
        <v>1</v>
      </c>
      <c r="K12" s="21" t="s">
        <v>1126</v>
      </c>
    </row>
    <row r="13" spans="1:11">
      <c r="A13" s="22">
        <v>4170</v>
      </c>
      <c r="B13" s="20" t="s">
        <v>1127</v>
      </c>
      <c r="C13" s="20" t="s">
        <v>2533</v>
      </c>
      <c r="D13" s="10"/>
      <c r="E13" s="20" t="s">
        <v>68</v>
      </c>
      <c r="F13" s="20" t="s">
        <v>67</v>
      </c>
      <c r="G13" s="20" t="s">
        <v>67</v>
      </c>
      <c r="H13" s="20" t="s">
        <v>292</v>
      </c>
      <c r="I13" s="20" t="s">
        <v>292</v>
      </c>
      <c r="J13" s="22">
        <v>4</v>
      </c>
      <c r="K13" s="21" t="s">
        <v>1126</v>
      </c>
    </row>
    <row r="14" spans="1:11">
      <c r="A14" s="22">
        <v>4171</v>
      </c>
      <c r="B14" s="20" t="s">
        <v>1128</v>
      </c>
      <c r="C14" s="20" t="s">
        <v>2531</v>
      </c>
      <c r="D14" s="22">
        <v>923</v>
      </c>
      <c r="E14" s="20" t="s">
        <v>68</v>
      </c>
      <c r="F14" s="20" t="s">
        <v>67</v>
      </c>
      <c r="G14" s="20" t="s">
        <v>67</v>
      </c>
      <c r="H14" s="20" t="s">
        <v>1129</v>
      </c>
      <c r="I14" s="20" t="s">
        <v>293</v>
      </c>
      <c r="J14" s="22">
        <v>1</v>
      </c>
      <c r="K14" s="21" t="s">
        <v>1130</v>
      </c>
    </row>
    <row r="15" spans="1:11">
      <c r="A15" s="22">
        <v>4172</v>
      </c>
      <c r="B15" s="20" t="s">
        <v>1131</v>
      </c>
      <c r="C15" s="20" t="s">
        <v>2531</v>
      </c>
      <c r="D15" s="10"/>
      <c r="E15" s="20" t="s">
        <v>68</v>
      </c>
      <c r="F15" s="20" t="s">
        <v>67</v>
      </c>
      <c r="G15" s="20" t="s">
        <v>68</v>
      </c>
      <c r="H15" s="20" t="s">
        <v>292</v>
      </c>
      <c r="I15" s="20" t="s">
        <v>292</v>
      </c>
      <c r="J15" s="22">
        <v>1</v>
      </c>
      <c r="K15" s="21" t="s">
        <v>1132</v>
      </c>
    </row>
    <row r="16" spans="1:11">
      <c r="A16" s="22">
        <v>4173</v>
      </c>
      <c r="B16" s="20" t="s">
        <v>1133</v>
      </c>
      <c r="C16" s="20" t="s">
        <v>2532</v>
      </c>
      <c r="D16" s="10"/>
      <c r="E16" s="20" t="s">
        <v>67</v>
      </c>
      <c r="F16" s="20" t="s">
        <v>67</v>
      </c>
      <c r="G16" s="20" t="s">
        <v>67</v>
      </c>
      <c r="H16" s="20" t="s">
        <v>292</v>
      </c>
      <c r="I16" s="20" t="s">
        <v>292</v>
      </c>
      <c r="J16" s="22">
        <v>1</v>
      </c>
      <c r="K16" s="21" t="s">
        <v>1134</v>
      </c>
    </row>
    <row r="17" spans="1:11">
      <c r="A17" s="22">
        <v>4174</v>
      </c>
      <c r="B17" s="20" t="s">
        <v>1135</v>
      </c>
      <c r="C17" s="20" t="s">
        <v>2531</v>
      </c>
      <c r="D17" s="10"/>
      <c r="E17" s="20" t="s">
        <v>67</v>
      </c>
      <c r="F17" s="20" t="s">
        <v>67</v>
      </c>
      <c r="G17" s="20" t="s">
        <v>67</v>
      </c>
      <c r="H17" s="20" t="s">
        <v>4</v>
      </c>
      <c r="I17" s="20" t="s">
        <v>4</v>
      </c>
      <c r="J17" s="22">
        <v>1</v>
      </c>
      <c r="K17" s="21" t="s">
        <v>1136</v>
      </c>
    </row>
    <row r="18" spans="1:11">
      <c r="A18" s="22">
        <v>4175</v>
      </c>
      <c r="B18" s="20" t="s">
        <v>1137</v>
      </c>
      <c r="C18" s="20" t="s">
        <v>2531</v>
      </c>
      <c r="D18" s="10"/>
      <c r="E18" s="20" t="s">
        <v>4</v>
      </c>
      <c r="F18" s="20" t="s">
        <v>67</v>
      </c>
      <c r="G18" s="20" t="s">
        <v>67</v>
      </c>
      <c r="H18" s="20" t="s">
        <v>4</v>
      </c>
      <c r="I18" s="20" t="s">
        <v>4</v>
      </c>
      <c r="J18" s="22">
        <v>1</v>
      </c>
      <c r="K18" s="21" t="s">
        <v>1138</v>
      </c>
    </row>
    <row r="19" spans="1:11">
      <c r="A19" s="22">
        <v>4176</v>
      </c>
      <c r="B19" s="20" t="s">
        <v>1139</v>
      </c>
      <c r="C19" s="20" t="s">
        <v>2531</v>
      </c>
      <c r="D19" s="10"/>
      <c r="E19" s="20" t="s">
        <v>68</v>
      </c>
      <c r="F19" s="20" t="s">
        <v>67</v>
      </c>
      <c r="G19" s="20" t="s">
        <v>67</v>
      </c>
      <c r="H19" s="20" t="s">
        <v>4</v>
      </c>
      <c r="I19" s="20" t="s">
        <v>4</v>
      </c>
      <c r="J19" s="22">
        <v>1</v>
      </c>
      <c r="K19" s="21" t="s">
        <v>1138</v>
      </c>
    </row>
    <row r="20" spans="1:11">
      <c r="A20" s="22">
        <v>4177</v>
      </c>
      <c r="B20" s="20" t="s">
        <v>1140</v>
      </c>
      <c r="C20" s="20" t="s">
        <v>2531</v>
      </c>
      <c r="D20" s="10"/>
      <c r="E20" s="20" t="s">
        <v>68</v>
      </c>
      <c r="F20" s="20" t="s">
        <v>67</v>
      </c>
      <c r="G20" s="20" t="s">
        <v>67</v>
      </c>
      <c r="H20" s="20" t="s">
        <v>4</v>
      </c>
      <c r="I20" s="20" t="s">
        <v>4</v>
      </c>
      <c r="J20" s="22">
        <v>1</v>
      </c>
      <c r="K20" s="21" t="s">
        <v>1141</v>
      </c>
    </row>
    <row r="21" spans="1:11">
      <c r="A21" s="22">
        <v>4178</v>
      </c>
      <c r="B21" s="20" t="s">
        <v>1142</v>
      </c>
      <c r="C21" s="20" t="s">
        <v>2531</v>
      </c>
      <c r="D21" s="10"/>
      <c r="E21" s="20" t="s">
        <v>67</v>
      </c>
      <c r="F21" s="20" t="s">
        <v>67</v>
      </c>
      <c r="G21" s="20" t="s">
        <v>67</v>
      </c>
      <c r="H21" s="20" t="s">
        <v>292</v>
      </c>
      <c r="I21" s="20" t="s">
        <v>292</v>
      </c>
      <c r="J21" s="22">
        <v>1</v>
      </c>
      <c r="K21" s="21" t="s">
        <v>1143</v>
      </c>
    </row>
    <row r="22" spans="1:11">
      <c r="A22" s="22">
        <v>4179</v>
      </c>
      <c r="B22" s="20" t="s">
        <v>1144</v>
      </c>
      <c r="C22" s="20" t="s">
        <v>2531</v>
      </c>
      <c r="D22" s="22">
        <v>1110</v>
      </c>
      <c r="E22" s="20" t="s">
        <v>68</v>
      </c>
      <c r="F22" s="20" t="s">
        <v>68</v>
      </c>
      <c r="G22" s="20" t="s">
        <v>67</v>
      </c>
      <c r="H22" s="20" t="s">
        <v>1145</v>
      </c>
      <c r="I22" s="20" t="s">
        <v>1146</v>
      </c>
      <c r="J22" s="22">
        <v>1</v>
      </c>
      <c r="K22" s="21" t="s">
        <v>1147</v>
      </c>
    </row>
    <row r="23" spans="1:11">
      <c r="A23" s="22">
        <v>4180</v>
      </c>
      <c r="B23" s="20" t="s">
        <v>1148</v>
      </c>
      <c r="C23" s="20" t="s">
        <v>2531</v>
      </c>
      <c r="D23" s="10"/>
      <c r="E23" s="20" t="s">
        <v>67</v>
      </c>
      <c r="F23" s="20" t="s">
        <v>67</v>
      </c>
      <c r="G23" s="20" t="s">
        <v>67</v>
      </c>
      <c r="H23" s="20" t="s">
        <v>4</v>
      </c>
      <c r="I23" s="20" t="s">
        <v>4</v>
      </c>
      <c r="J23" s="22">
        <v>1</v>
      </c>
      <c r="K23" s="21" t="s">
        <v>1149</v>
      </c>
    </row>
    <row r="24" spans="1:11">
      <c r="A24" s="22">
        <v>4181</v>
      </c>
      <c r="B24" s="20" t="s">
        <v>1150</v>
      </c>
      <c r="C24" s="20" t="s">
        <v>2531</v>
      </c>
      <c r="D24" s="10"/>
      <c r="E24" s="20" t="s">
        <v>68</v>
      </c>
      <c r="F24" s="20" t="s">
        <v>67</v>
      </c>
      <c r="G24" s="20" t="s">
        <v>67</v>
      </c>
      <c r="H24" s="20" t="s">
        <v>4</v>
      </c>
      <c r="I24" s="20" t="s">
        <v>4</v>
      </c>
      <c r="J24" s="22">
        <v>1</v>
      </c>
      <c r="K24" s="21" t="s">
        <v>1149</v>
      </c>
    </row>
    <row r="25" spans="1:11">
      <c r="A25" s="22">
        <v>4182</v>
      </c>
      <c r="B25" s="20" t="s">
        <v>1151</v>
      </c>
      <c r="C25" s="20" t="s">
        <v>2531</v>
      </c>
      <c r="D25" s="10"/>
      <c r="E25" s="20" t="s">
        <v>68</v>
      </c>
      <c r="F25" s="20" t="s">
        <v>67</v>
      </c>
      <c r="G25" s="20" t="s">
        <v>67</v>
      </c>
      <c r="H25" s="20" t="s">
        <v>4</v>
      </c>
      <c r="I25" s="20" t="s">
        <v>4</v>
      </c>
      <c r="J25" s="22">
        <v>1</v>
      </c>
      <c r="K25" s="21" t="s">
        <v>1149</v>
      </c>
    </row>
    <row r="26" spans="1:11">
      <c r="A26" s="22">
        <v>4183</v>
      </c>
      <c r="B26" s="20" t="s">
        <v>1152</v>
      </c>
      <c r="C26" s="20" t="s">
        <v>2531</v>
      </c>
      <c r="D26" s="10"/>
      <c r="E26" s="20" t="s">
        <v>68</v>
      </c>
      <c r="F26" s="20" t="s">
        <v>67</v>
      </c>
      <c r="G26" s="20" t="s">
        <v>67</v>
      </c>
      <c r="H26" s="20" t="s">
        <v>4</v>
      </c>
      <c r="I26" s="20" t="s">
        <v>4</v>
      </c>
      <c r="J26" s="22">
        <v>1</v>
      </c>
      <c r="K26" s="21" t="s">
        <v>1149</v>
      </c>
    </row>
    <row r="27" spans="1:11">
      <c r="A27" s="22">
        <v>4184</v>
      </c>
      <c r="B27" s="20" t="s">
        <v>1153</v>
      </c>
      <c r="C27" s="20" t="s">
        <v>2531</v>
      </c>
      <c r="D27" s="10"/>
      <c r="E27" s="20" t="s">
        <v>68</v>
      </c>
      <c r="F27" s="20" t="s">
        <v>67</v>
      </c>
      <c r="G27" s="20" t="s">
        <v>67</v>
      </c>
      <c r="H27" s="20" t="s">
        <v>4</v>
      </c>
      <c r="I27" s="20" t="s">
        <v>4</v>
      </c>
      <c r="J27" s="22">
        <v>1</v>
      </c>
      <c r="K27" s="21" t="s">
        <v>1149</v>
      </c>
    </row>
    <row r="28" spans="1:11">
      <c r="A28" s="22">
        <v>4187</v>
      </c>
      <c r="B28" s="20" t="s">
        <v>1154</v>
      </c>
      <c r="C28" s="20" t="s">
        <v>2531</v>
      </c>
      <c r="D28" s="10"/>
      <c r="E28" s="20" t="s">
        <v>68</v>
      </c>
      <c r="F28" s="20" t="s">
        <v>67</v>
      </c>
      <c r="G28" s="20" t="s">
        <v>67</v>
      </c>
      <c r="H28" s="20" t="s">
        <v>292</v>
      </c>
      <c r="I28" s="20" t="s">
        <v>292</v>
      </c>
      <c r="J28" s="22">
        <v>1</v>
      </c>
      <c r="K28" s="21" t="s">
        <v>1155</v>
      </c>
    </row>
    <row r="29" spans="1:11">
      <c r="A29" s="22">
        <v>4188</v>
      </c>
      <c r="B29" s="20" t="s">
        <v>1156</v>
      </c>
      <c r="C29" s="20" t="s">
        <v>2531</v>
      </c>
      <c r="D29" s="10"/>
      <c r="E29" s="20" t="s">
        <v>68</v>
      </c>
      <c r="F29" s="20" t="s">
        <v>67</v>
      </c>
      <c r="G29" s="20" t="s">
        <v>67</v>
      </c>
      <c r="H29" s="20" t="s">
        <v>292</v>
      </c>
      <c r="I29" s="20" t="s">
        <v>292</v>
      </c>
      <c r="J29" s="22">
        <v>1</v>
      </c>
      <c r="K29" s="21" t="s">
        <v>1155</v>
      </c>
    </row>
    <row r="30" spans="1:11">
      <c r="A30" s="22">
        <v>4189</v>
      </c>
      <c r="B30" s="20" t="s">
        <v>1157</v>
      </c>
      <c r="C30" s="20" t="s">
        <v>2126</v>
      </c>
      <c r="D30" s="10"/>
      <c r="E30" s="20" t="s">
        <v>67</v>
      </c>
      <c r="F30" s="20" t="s">
        <v>67</v>
      </c>
      <c r="G30" s="20" t="s">
        <v>67</v>
      </c>
      <c r="H30" s="20" t="s">
        <v>292</v>
      </c>
      <c r="I30" s="20" t="s">
        <v>292</v>
      </c>
      <c r="J30" s="22">
        <v>1</v>
      </c>
      <c r="K30" s="21" t="s">
        <v>1158</v>
      </c>
    </row>
    <row r="31" spans="1:11">
      <c r="A31" s="22">
        <v>4190</v>
      </c>
      <c r="B31" s="20" t="s">
        <v>1159</v>
      </c>
      <c r="C31" s="20" t="s">
        <v>2532</v>
      </c>
      <c r="D31" s="22">
        <v>1116</v>
      </c>
      <c r="E31" s="20" t="s">
        <v>68</v>
      </c>
      <c r="F31" s="20" t="s">
        <v>68</v>
      </c>
      <c r="G31" s="20" t="s">
        <v>67</v>
      </c>
      <c r="H31" s="20" t="s">
        <v>1160</v>
      </c>
      <c r="I31" s="20" t="s">
        <v>1161</v>
      </c>
      <c r="J31" s="22">
        <v>1</v>
      </c>
      <c r="K31" s="21" t="s">
        <v>1162</v>
      </c>
    </row>
    <row r="32" spans="1:11">
      <c r="A32" s="22">
        <v>4191</v>
      </c>
      <c r="B32" s="20" t="s">
        <v>1163</v>
      </c>
      <c r="C32" s="20" t="s">
        <v>2531</v>
      </c>
      <c r="D32" s="10"/>
      <c r="E32" s="20" t="s">
        <v>68</v>
      </c>
      <c r="F32" s="20" t="s">
        <v>68</v>
      </c>
      <c r="G32" s="20" t="s">
        <v>67</v>
      </c>
      <c r="H32" s="20" t="s">
        <v>292</v>
      </c>
      <c r="I32" s="20" t="s">
        <v>292</v>
      </c>
      <c r="J32" s="22">
        <v>1</v>
      </c>
      <c r="K32" s="21" t="s">
        <v>1164</v>
      </c>
    </row>
    <row r="33" spans="1:11">
      <c r="A33" s="22">
        <v>4193</v>
      </c>
      <c r="B33" s="20" t="s">
        <v>1165</v>
      </c>
      <c r="C33" s="20" t="s">
        <v>2531</v>
      </c>
      <c r="D33" s="10"/>
      <c r="E33" s="20" t="s">
        <v>68</v>
      </c>
      <c r="F33" s="20" t="s">
        <v>67</v>
      </c>
      <c r="G33" s="20" t="s">
        <v>67</v>
      </c>
      <c r="H33" s="20" t="s">
        <v>4</v>
      </c>
      <c r="I33" s="20" t="s">
        <v>4</v>
      </c>
      <c r="J33" s="22">
        <v>1</v>
      </c>
      <c r="K33" s="21" t="s">
        <v>1166</v>
      </c>
    </row>
    <row r="34" spans="1:11">
      <c r="A34" s="22">
        <v>4194</v>
      </c>
      <c r="B34" s="20" t="s">
        <v>1167</v>
      </c>
      <c r="C34" s="20" t="s">
        <v>2531</v>
      </c>
      <c r="D34" s="10"/>
      <c r="E34" s="20" t="s">
        <v>68</v>
      </c>
      <c r="F34" s="20" t="s">
        <v>67</v>
      </c>
      <c r="G34" s="20" t="s">
        <v>67</v>
      </c>
      <c r="H34" s="20" t="s">
        <v>4</v>
      </c>
      <c r="I34" s="20" t="s">
        <v>4</v>
      </c>
      <c r="J34" s="22">
        <v>1</v>
      </c>
      <c r="K34" s="21" t="s">
        <v>1166</v>
      </c>
    </row>
    <row r="35" spans="1:11">
      <c r="A35" s="22">
        <v>4195</v>
      </c>
      <c r="B35" s="20" t="s">
        <v>1168</v>
      </c>
      <c r="C35" s="20" t="s">
        <v>2531</v>
      </c>
      <c r="D35" s="10"/>
      <c r="E35" s="20" t="s">
        <v>68</v>
      </c>
      <c r="F35" s="20" t="s">
        <v>67</v>
      </c>
      <c r="G35" s="20" t="s">
        <v>67</v>
      </c>
      <c r="H35" s="20" t="s">
        <v>4</v>
      </c>
      <c r="I35" s="20" t="s">
        <v>4</v>
      </c>
      <c r="J35" s="22">
        <v>1</v>
      </c>
      <c r="K35" s="21" t="s">
        <v>1166</v>
      </c>
    </row>
    <row r="36" spans="1:11">
      <c r="A36" s="22">
        <v>4196</v>
      </c>
      <c r="B36" s="20" t="s">
        <v>1169</v>
      </c>
      <c r="C36" s="20" t="s">
        <v>2531</v>
      </c>
      <c r="D36" s="10"/>
      <c r="E36" s="20" t="s">
        <v>68</v>
      </c>
      <c r="F36" s="20" t="s">
        <v>67</v>
      </c>
      <c r="G36" s="20" t="s">
        <v>67</v>
      </c>
      <c r="H36" s="20" t="s">
        <v>4</v>
      </c>
      <c r="I36" s="20" t="s">
        <v>4</v>
      </c>
      <c r="J36" s="22">
        <v>1</v>
      </c>
      <c r="K36" s="21" t="s">
        <v>1166</v>
      </c>
    </row>
    <row r="37" spans="1:11">
      <c r="A37" s="22">
        <v>4197</v>
      </c>
      <c r="B37" s="20" t="s">
        <v>1170</v>
      </c>
      <c r="C37" s="20" t="s">
        <v>2531</v>
      </c>
      <c r="D37" s="10"/>
      <c r="E37" s="20" t="s">
        <v>68</v>
      </c>
      <c r="F37" s="20" t="s">
        <v>67</v>
      </c>
      <c r="G37" s="20" t="s">
        <v>67</v>
      </c>
      <c r="H37" s="20" t="s">
        <v>4</v>
      </c>
      <c r="I37" s="20" t="s">
        <v>4</v>
      </c>
      <c r="J37" s="22">
        <v>1</v>
      </c>
      <c r="K37" s="21" t="s">
        <v>1166</v>
      </c>
    </row>
    <row r="38" spans="1:11">
      <c r="A38" s="22">
        <v>4198</v>
      </c>
      <c r="B38" s="20" t="s">
        <v>1171</v>
      </c>
      <c r="C38" s="20" t="s">
        <v>2531</v>
      </c>
      <c r="D38" s="10"/>
      <c r="E38" s="20" t="s">
        <v>68</v>
      </c>
      <c r="F38" s="20" t="s">
        <v>67</v>
      </c>
      <c r="G38" s="20" t="s">
        <v>67</v>
      </c>
      <c r="H38" s="20" t="s">
        <v>4</v>
      </c>
      <c r="I38" s="20" t="s">
        <v>4</v>
      </c>
      <c r="J38" s="22">
        <v>1</v>
      </c>
      <c r="K38" s="21" t="s">
        <v>1172</v>
      </c>
    </row>
    <row r="39" spans="1:11">
      <c r="A39" s="22">
        <v>4199</v>
      </c>
      <c r="B39" s="20" t="s">
        <v>1173</v>
      </c>
      <c r="C39" s="20" t="s">
        <v>2533</v>
      </c>
      <c r="D39" s="22">
        <v>1113</v>
      </c>
      <c r="E39" s="20" t="s">
        <v>68</v>
      </c>
      <c r="F39" s="20" t="s">
        <v>68</v>
      </c>
      <c r="G39" s="20" t="s">
        <v>67</v>
      </c>
      <c r="H39" s="20" t="s">
        <v>1174</v>
      </c>
      <c r="I39" s="20" t="s">
        <v>1175</v>
      </c>
      <c r="J39" s="22">
        <v>1</v>
      </c>
      <c r="K39" s="21" t="s">
        <v>1176</v>
      </c>
    </row>
    <row r="40" spans="1:11">
      <c r="A40" s="22">
        <v>4200</v>
      </c>
      <c r="B40" s="20" t="s">
        <v>1177</v>
      </c>
      <c r="C40" s="20" t="s">
        <v>2533</v>
      </c>
      <c r="D40" s="10"/>
      <c r="E40" s="20" t="s">
        <v>68</v>
      </c>
      <c r="F40" s="20" t="s">
        <v>67</v>
      </c>
      <c r="G40" s="20" t="s">
        <v>67</v>
      </c>
      <c r="H40" s="20" t="s">
        <v>292</v>
      </c>
      <c r="I40" s="20" t="s">
        <v>292</v>
      </c>
      <c r="J40" s="22">
        <v>1</v>
      </c>
      <c r="K40" s="21" t="s">
        <v>1178</v>
      </c>
    </row>
    <row r="41" spans="1:11">
      <c r="A41" s="22">
        <v>4201</v>
      </c>
      <c r="B41" s="20" t="s">
        <v>1179</v>
      </c>
      <c r="C41" s="20" t="s">
        <v>2534</v>
      </c>
      <c r="D41" s="22">
        <v>1119</v>
      </c>
      <c r="E41" s="20" t="s">
        <v>67</v>
      </c>
      <c r="F41" s="20" t="s">
        <v>68</v>
      </c>
      <c r="G41" s="20" t="s">
        <v>67</v>
      </c>
      <c r="H41" s="20" t="s">
        <v>1180</v>
      </c>
      <c r="I41" s="20" t="s">
        <v>3</v>
      </c>
      <c r="J41" s="22">
        <v>1</v>
      </c>
      <c r="K41" s="21" t="s">
        <v>1181</v>
      </c>
    </row>
    <row r="42" spans="1:11">
      <c r="A42" s="22">
        <v>4202</v>
      </c>
      <c r="B42" s="20" t="s">
        <v>1182</v>
      </c>
      <c r="C42" s="20" t="s">
        <v>2534</v>
      </c>
      <c r="D42" s="10"/>
      <c r="E42" s="20" t="s">
        <v>4</v>
      </c>
      <c r="F42" s="20" t="s">
        <v>67</v>
      </c>
      <c r="G42" s="20" t="s">
        <v>67</v>
      </c>
      <c r="H42" s="20" t="s">
        <v>292</v>
      </c>
      <c r="I42" s="20" t="s">
        <v>292</v>
      </c>
      <c r="J42" s="22">
        <v>1</v>
      </c>
      <c r="K42" s="21" t="s">
        <v>1181</v>
      </c>
    </row>
    <row r="43" spans="1:11">
      <c r="A43" s="22">
        <v>4203</v>
      </c>
      <c r="B43" s="20" t="s">
        <v>1183</v>
      </c>
      <c r="C43" s="20" t="s">
        <v>2534</v>
      </c>
      <c r="D43" s="10"/>
      <c r="E43" s="20" t="s">
        <v>67</v>
      </c>
      <c r="F43" s="20" t="s">
        <v>67</v>
      </c>
      <c r="G43" s="20" t="s">
        <v>67</v>
      </c>
      <c r="H43" s="20" t="s">
        <v>292</v>
      </c>
      <c r="I43" s="20" t="s">
        <v>292</v>
      </c>
      <c r="J43" s="22">
        <v>1</v>
      </c>
      <c r="K43" s="21" t="s">
        <v>1181</v>
      </c>
    </row>
    <row r="44" spans="1:11">
      <c r="A44" s="22">
        <v>4204</v>
      </c>
      <c r="B44" s="20" t="s">
        <v>1184</v>
      </c>
      <c r="C44" s="20" t="s">
        <v>2531</v>
      </c>
      <c r="D44" s="22">
        <v>1018</v>
      </c>
      <c r="E44" s="20" t="s">
        <v>68</v>
      </c>
      <c r="F44" s="20" t="s">
        <v>68</v>
      </c>
      <c r="G44" s="20" t="s">
        <v>67</v>
      </c>
      <c r="H44" s="20" t="s">
        <v>1185</v>
      </c>
      <c r="I44" s="20" t="s">
        <v>1186</v>
      </c>
      <c r="J44" s="22">
        <v>1</v>
      </c>
      <c r="K44" s="21" t="s">
        <v>1187</v>
      </c>
    </row>
    <row r="45" spans="1:11">
      <c r="A45" s="22">
        <v>4205</v>
      </c>
      <c r="B45" s="20" t="s">
        <v>1188</v>
      </c>
      <c r="C45" s="20" t="s">
        <v>2126</v>
      </c>
      <c r="D45" s="22">
        <v>1112</v>
      </c>
      <c r="E45" s="20" t="s">
        <v>68</v>
      </c>
      <c r="F45" s="20" t="s">
        <v>68</v>
      </c>
      <c r="G45" s="20" t="s">
        <v>67</v>
      </c>
      <c r="H45" s="20" t="s">
        <v>1189</v>
      </c>
      <c r="I45" s="20" t="s">
        <v>5</v>
      </c>
      <c r="J45" s="22">
        <v>1</v>
      </c>
      <c r="K45" s="21" t="s">
        <v>1190</v>
      </c>
    </row>
    <row r="46" spans="1:11">
      <c r="A46" s="22">
        <v>4206</v>
      </c>
      <c r="B46" s="20" t="s">
        <v>1191</v>
      </c>
      <c r="C46" s="20" t="s">
        <v>2532</v>
      </c>
      <c r="D46" s="22">
        <v>1111</v>
      </c>
      <c r="E46" s="20" t="s">
        <v>68</v>
      </c>
      <c r="F46" s="20" t="s">
        <v>68</v>
      </c>
      <c r="G46" s="20" t="s">
        <v>67</v>
      </c>
      <c r="H46" s="20" t="s">
        <v>1192</v>
      </c>
      <c r="I46" s="20" t="s">
        <v>6</v>
      </c>
      <c r="J46" s="22">
        <v>1</v>
      </c>
      <c r="K46" s="21" t="s">
        <v>1193</v>
      </c>
    </row>
    <row r="47" spans="1:11">
      <c r="A47" s="22">
        <v>4207</v>
      </c>
      <c r="B47" s="20" t="s">
        <v>1194</v>
      </c>
      <c r="C47" s="20" t="s">
        <v>2532</v>
      </c>
      <c r="D47" s="22">
        <v>1117</v>
      </c>
      <c r="E47" s="20" t="s">
        <v>67</v>
      </c>
      <c r="F47" s="20" t="s">
        <v>68</v>
      </c>
      <c r="G47" s="20" t="s">
        <v>67</v>
      </c>
      <c r="H47" s="20" t="s">
        <v>1195</v>
      </c>
      <c r="I47" s="20" t="s">
        <v>7</v>
      </c>
      <c r="J47" s="22">
        <v>1</v>
      </c>
      <c r="K47" s="21" t="s">
        <v>1196</v>
      </c>
    </row>
    <row r="48" spans="1:11">
      <c r="A48" s="22">
        <v>4209</v>
      </c>
      <c r="B48" s="20" t="s">
        <v>1197</v>
      </c>
      <c r="C48" s="20" t="s">
        <v>2532</v>
      </c>
      <c r="D48" s="20">
        <v>1123</v>
      </c>
      <c r="E48" s="20" t="s">
        <v>68</v>
      </c>
      <c r="F48" s="20" t="s">
        <v>68</v>
      </c>
      <c r="G48" s="20" t="s">
        <v>67</v>
      </c>
      <c r="H48" s="20" t="s">
        <v>1198</v>
      </c>
      <c r="I48" s="20" t="s">
        <v>1199</v>
      </c>
      <c r="J48" s="22">
        <v>1</v>
      </c>
      <c r="K48" s="21" t="s">
        <v>1200</v>
      </c>
    </row>
    <row r="49" spans="1:11">
      <c r="A49" s="22">
        <v>4210</v>
      </c>
      <c r="B49" s="20" t="s">
        <v>1201</v>
      </c>
      <c r="C49" s="20" t="s">
        <v>2532</v>
      </c>
      <c r="D49" s="10"/>
      <c r="E49" s="20" t="s">
        <v>68</v>
      </c>
      <c r="F49" s="20" t="s">
        <v>67</v>
      </c>
      <c r="G49" s="20" t="s">
        <v>67</v>
      </c>
      <c r="H49" s="20" t="s">
        <v>1124</v>
      </c>
      <c r="I49" s="20" t="s">
        <v>292</v>
      </c>
      <c r="J49" s="22">
        <v>1</v>
      </c>
      <c r="K49" s="21" t="s">
        <v>1200</v>
      </c>
    </row>
    <row r="50" spans="1:11">
      <c r="A50" s="22">
        <v>4211</v>
      </c>
      <c r="B50" s="20" t="s">
        <v>1202</v>
      </c>
      <c r="C50" s="20" t="s">
        <v>2532</v>
      </c>
      <c r="D50" s="22">
        <v>1093</v>
      </c>
      <c r="E50" s="20" t="s">
        <v>67</v>
      </c>
      <c r="F50" s="20" t="s">
        <v>68</v>
      </c>
      <c r="G50" s="20" t="s">
        <v>67</v>
      </c>
      <c r="H50" s="20" t="s">
        <v>1203</v>
      </c>
      <c r="I50" s="20" t="s">
        <v>1204</v>
      </c>
      <c r="J50" s="22">
        <v>1</v>
      </c>
      <c r="K50" s="21" t="s">
        <v>1205</v>
      </c>
    </row>
    <row r="51" spans="1:11">
      <c r="A51" s="22">
        <v>4213</v>
      </c>
      <c r="B51" s="20" t="s">
        <v>1206</v>
      </c>
      <c r="C51" s="20" t="s">
        <v>2532</v>
      </c>
      <c r="D51" s="10"/>
      <c r="E51" s="20" t="s">
        <v>4</v>
      </c>
      <c r="F51" s="20" t="s">
        <v>67</v>
      </c>
      <c r="G51" s="20" t="s">
        <v>67</v>
      </c>
      <c r="H51" s="20" t="s">
        <v>292</v>
      </c>
      <c r="I51" s="20" t="s">
        <v>292</v>
      </c>
      <c r="J51" s="22">
        <v>1</v>
      </c>
      <c r="K51" s="21" t="s">
        <v>1207</v>
      </c>
    </row>
    <row r="52" spans="1:11">
      <c r="A52" s="22">
        <v>4214</v>
      </c>
      <c r="B52" s="20" t="s">
        <v>1208</v>
      </c>
      <c r="C52" s="20" t="s">
        <v>2531</v>
      </c>
      <c r="D52" s="10"/>
      <c r="E52" s="20" t="s">
        <v>68</v>
      </c>
      <c r="F52" s="20" t="s">
        <v>68</v>
      </c>
      <c r="G52" s="20" t="s">
        <v>67</v>
      </c>
      <c r="H52" s="20" t="s">
        <v>4</v>
      </c>
      <c r="I52" s="20" t="s">
        <v>4</v>
      </c>
      <c r="J52" s="22">
        <v>1</v>
      </c>
      <c r="K52" s="21" t="s">
        <v>1209</v>
      </c>
    </row>
    <row r="53" spans="1:11">
      <c r="A53" s="22">
        <v>4215</v>
      </c>
      <c r="B53" s="20" t="s">
        <v>1210</v>
      </c>
      <c r="C53" s="20" t="s">
        <v>2531</v>
      </c>
      <c r="D53" s="10"/>
      <c r="E53" s="20" t="s">
        <v>68</v>
      </c>
      <c r="F53" s="20" t="s">
        <v>67</v>
      </c>
      <c r="G53" s="20" t="s">
        <v>67</v>
      </c>
      <c r="H53" s="20" t="s">
        <v>4</v>
      </c>
      <c r="I53" s="20" t="s">
        <v>4</v>
      </c>
      <c r="J53" s="22">
        <v>1</v>
      </c>
      <c r="K53" s="21" t="s">
        <v>1211</v>
      </c>
    </row>
    <row r="54" spans="1:11">
      <c r="A54" s="22">
        <v>4216</v>
      </c>
      <c r="B54" s="20" t="s">
        <v>1212</v>
      </c>
      <c r="C54" s="20" t="s">
        <v>2126</v>
      </c>
      <c r="D54" s="22">
        <v>1090</v>
      </c>
      <c r="E54" s="20" t="s">
        <v>68</v>
      </c>
      <c r="F54" s="20" t="s">
        <v>68</v>
      </c>
      <c r="G54" s="20" t="s">
        <v>67</v>
      </c>
      <c r="H54" s="20" t="s">
        <v>1213</v>
      </c>
      <c r="I54" s="20" t="s">
        <v>292</v>
      </c>
      <c r="J54" s="22">
        <v>1</v>
      </c>
      <c r="K54" s="21" t="s">
        <v>1214</v>
      </c>
    </row>
    <row r="55" spans="1:11">
      <c r="A55" s="22">
        <v>4217</v>
      </c>
      <c r="B55" s="20" t="s">
        <v>1215</v>
      </c>
      <c r="C55" s="20" t="s">
        <v>2532</v>
      </c>
      <c r="D55" s="10"/>
      <c r="E55" s="20" t="s">
        <v>68</v>
      </c>
      <c r="F55" s="20" t="s">
        <v>67</v>
      </c>
      <c r="G55" s="20" t="s">
        <v>67</v>
      </c>
      <c r="H55" s="20" t="s">
        <v>292</v>
      </c>
      <c r="I55" s="20" t="s">
        <v>292</v>
      </c>
      <c r="J55" s="22">
        <v>1</v>
      </c>
      <c r="K55" s="21" t="s">
        <v>1216</v>
      </c>
    </row>
    <row r="56" spans="1:11">
      <c r="A56" s="22">
        <v>4219</v>
      </c>
      <c r="B56" s="20" t="s">
        <v>1217</v>
      </c>
      <c r="C56" s="20" t="s">
        <v>2126</v>
      </c>
      <c r="D56" s="22">
        <v>1057</v>
      </c>
      <c r="E56" s="20" t="s">
        <v>68</v>
      </c>
      <c r="F56" s="20" t="s">
        <v>68</v>
      </c>
      <c r="G56" s="20" t="s">
        <v>67</v>
      </c>
      <c r="H56" s="20" t="s">
        <v>292</v>
      </c>
      <c r="I56" s="20" t="s">
        <v>292</v>
      </c>
      <c r="J56" s="22">
        <v>1</v>
      </c>
      <c r="K56" s="21" t="s">
        <v>1218</v>
      </c>
    </row>
    <row r="57" spans="1:11">
      <c r="A57" s="22">
        <v>4220</v>
      </c>
      <c r="B57" s="20" t="s">
        <v>1219</v>
      </c>
      <c r="C57" s="20" t="s">
        <v>2126</v>
      </c>
      <c r="D57" s="10"/>
      <c r="E57" s="20" t="s">
        <v>68</v>
      </c>
      <c r="F57" s="20" t="s">
        <v>68</v>
      </c>
      <c r="G57" s="20" t="s">
        <v>67</v>
      </c>
      <c r="H57" s="20" t="s">
        <v>1220</v>
      </c>
      <c r="I57" s="20" t="s">
        <v>292</v>
      </c>
      <c r="J57" s="22">
        <v>1</v>
      </c>
      <c r="K57" s="21" t="s">
        <v>1221</v>
      </c>
    </row>
    <row r="58" spans="1:11">
      <c r="A58" s="22">
        <v>4221</v>
      </c>
      <c r="B58" s="20" t="s">
        <v>1222</v>
      </c>
      <c r="C58" s="20" t="s">
        <v>2126</v>
      </c>
      <c r="D58" s="10"/>
      <c r="E58" s="20" t="s">
        <v>68</v>
      </c>
      <c r="F58" s="20" t="s">
        <v>67</v>
      </c>
      <c r="G58" s="20" t="s">
        <v>67</v>
      </c>
      <c r="H58" s="20" t="s">
        <v>292</v>
      </c>
      <c r="I58" s="20" t="s">
        <v>292</v>
      </c>
      <c r="J58" s="22">
        <v>1</v>
      </c>
      <c r="K58" s="21" t="s">
        <v>1221</v>
      </c>
    </row>
    <row r="59" spans="1:11">
      <c r="A59" s="22">
        <v>4222</v>
      </c>
      <c r="B59" s="20" t="s">
        <v>1223</v>
      </c>
      <c r="C59" s="20" t="s">
        <v>2126</v>
      </c>
      <c r="D59" s="10"/>
      <c r="E59" s="20" t="s">
        <v>68</v>
      </c>
      <c r="F59" s="20" t="s">
        <v>67</v>
      </c>
      <c r="G59" s="20" t="s">
        <v>67</v>
      </c>
      <c r="H59" s="20" t="s">
        <v>292</v>
      </c>
      <c r="I59" s="20" t="s">
        <v>292</v>
      </c>
      <c r="J59" s="22">
        <v>1</v>
      </c>
      <c r="K59" s="21" t="s">
        <v>1221</v>
      </c>
    </row>
    <row r="60" spans="1:11">
      <c r="A60" s="22">
        <v>4223</v>
      </c>
      <c r="B60" s="20" t="s">
        <v>1224</v>
      </c>
      <c r="C60" s="20" t="s">
        <v>2535</v>
      </c>
      <c r="D60" s="10"/>
      <c r="E60" s="20" t="s">
        <v>68</v>
      </c>
      <c r="F60" s="20" t="s">
        <v>67</v>
      </c>
      <c r="G60" s="20" t="s">
        <v>67</v>
      </c>
      <c r="H60" s="20" t="s">
        <v>292</v>
      </c>
      <c r="I60" s="20" t="s">
        <v>292</v>
      </c>
      <c r="J60" s="22">
        <v>1</v>
      </c>
      <c r="K60" s="21" t="s">
        <v>1225</v>
      </c>
    </row>
    <row r="61" spans="1:11">
      <c r="A61" s="22">
        <v>4233</v>
      </c>
      <c r="B61" s="20" t="s">
        <v>1226</v>
      </c>
      <c r="C61" s="20" t="s">
        <v>2531</v>
      </c>
      <c r="D61" s="22">
        <v>1021</v>
      </c>
      <c r="E61" s="20" t="s">
        <v>4</v>
      </c>
      <c r="F61" s="20" t="s">
        <v>67</v>
      </c>
      <c r="G61" s="20" t="s">
        <v>68</v>
      </c>
      <c r="H61" s="20" t="s">
        <v>4</v>
      </c>
      <c r="I61" s="20" t="s">
        <v>4</v>
      </c>
      <c r="J61" s="20" t="s">
        <v>1227</v>
      </c>
      <c r="K61" s="21" t="s">
        <v>1228</v>
      </c>
    </row>
    <row r="62" spans="1:11">
      <c r="A62" s="22">
        <v>4234</v>
      </c>
      <c r="B62" s="20" t="s">
        <v>1229</v>
      </c>
      <c r="C62" s="20" t="s">
        <v>2126</v>
      </c>
      <c r="D62" s="22">
        <v>1087</v>
      </c>
      <c r="E62" s="20" t="s">
        <v>68</v>
      </c>
      <c r="F62" s="20" t="s">
        <v>68</v>
      </c>
      <c r="G62" s="20" t="s">
        <v>67</v>
      </c>
      <c r="H62" s="20" t="s">
        <v>1230</v>
      </c>
      <c r="I62" s="20" t="s">
        <v>8</v>
      </c>
      <c r="J62" s="22">
        <v>1</v>
      </c>
      <c r="K62" s="21" t="s">
        <v>1231</v>
      </c>
    </row>
    <row r="63" spans="1:11">
      <c r="A63" s="22">
        <v>4235</v>
      </c>
      <c r="B63" s="20" t="s">
        <v>1232</v>
      </c>
      <c r="C63" s="20" t="s">
        <v>2531</v>
      </c>
      <c r="D63" s="10"/>
      <c r="E63" s="20" t="s">
        <v>68</v>
      </c>
      <c r="F63" s="20" t="s">
        <v>4</v>
      </c>
      <c r="G63" s="20" t="s">
        <v>4</v>
      </c>
      <c r="H63" s="20" t="s">
        <v>4</v>
      </c>
      <c r="I63" s="20" t="s">
        <v>4</v>
      </c>
      <c r="J63" s="22">
        <v>1</v>
      </c>
      <c r="K63" s="21" t="s">
        <v>1233</v>
      </c>
    </row>
    <row r="64" spans="1:11">
      <c r="A64" s="22">
        <v>4236</v>
      </c>
      <c r="B64" s="20" t="s">
        <v>1234</v>
      </c>
      <c r="C64" s="20" t="s">
        <v>2531</v>
      </c>
      <c r="D64" s="10"/>
      <c r="E64" s="20" t="s">
        <v>4</v>
      </c>
      <c r="F64" s="20" t="s">
        <v>4</v>
      </c>
      <c r="G64" s="20" t="s">
        <v>4</v>
      </c>
      <c r="H64" s="20" t="s">
        <v>4</v>
      </c>
      <c r="I64" s="20" t="s">
        <v>4</v>
      </c>
      <c r="J64" s="22">
        <v>1</v>
      </c>
      <c r="K64" s="21" t="s">
        <v>1233</v>
      </c>
    </row>
    <row r="65" spans="1:11">
      <c r="A65" s="22">
        <v>4237</v>
      </c>
      <c r="B65" s="20" t="s">
        <v>1235</v>
      </c>
      <c r="C65" s="20" t="s">
        <v>2531</v>
      </c>
      <c r="D65" s="10"/>
      <c r="E65" s="20" t="s">
        <v>68</v>
      </c>
      <c r="F65" s="20" t="s">
        <v>67</v>
      </c>
      <c r="G65" s="20" t="s">
        <v>67</v>
      </c>
      <c r="H65" s="20" t="s">
        <v>292</v>
      </c>
      <c r="I65" s="20" t="s">
        <v>292</v>
      </c>
      <c r="J65" s="22">
        <v>1</v>
      </c>
      <c r="K65" s="21" t="s">
        <v>1236</v>
      </c>
    </row>
    <row r="66" spans="1:11">
      <c r="A66" s="22">
        <v>4238</v>
      </c>
      <c r="B66" s="20" t="s">
        <v>1237</v>
      </c>
      <c r="C66" s="20" t="s">
        <v>2531</v>
      </c>
      <c r="D66" s="10"/>
      <c r="E66" s="20" t="s">
        <v>4</v>
      </c>
      <c r="F66" s="20" t="s">
        <v>67</v>
      </c>
      <c r="G66" s="20" t="s">
        <v>67</v>
      </c>
      <c r="H66" s="20" t="s">
        <v>4</v>
      </c>
      <c r="I66" s="20" t="s">
        <v>4</v>
      </c>
      <c r="J66" s="22">
        <v>1</v>
      </c>
      <c r="K66" s="21" t="s">
        <v>1238</v>
      </c>
    </row>
    <row r="67" spans="1:11">
      <c r="A67" s="22">
        <v>4239</v>
      </c>
      <c r="B67" s="20" t="s">
        <v>1239</v>
      </c>
      <c r="C67" s="20" t="s">
        <v>2531</v>
      </c>
      <c r="D67" s="10"/>
      <c r="E67" s="20" t="s">
        <v>4</v>
      </c>
      <c r="F67" s="20" t="s">
        <v>67</v>
      </c>
      <c r="G67" s="20" t="s">
        <v>67</v>
      </c>
      <c r="H67" s="20" t="s">
        <v>4</v>
      </c>
      <c r="I67" s="20" t="s">
        <v>4</v>
      </c>
      <c r="J67" s="22">
        <v>1</v>
      </c>
      <c r="K67" s="21" t="s">
        <v>1238</v>
      </c>
    </row>
    <row r="68" spans="1:11">
      <c r="A68" s="22">
        <v>4240</v>
      </c>
      <c r="B68" s="20" t="s">
        <v>1240</v>
      </c>
      <c r="C68" s="20" t="s">
        <v>2531</v>
      </c>
      <c r="D68" s="10"/>
      <c r="E68" s="20" t="s">
        <v>4</v>
      </c>
      <c r="F68" s="20" t="s">
        <v>67</v>
      </c>
      <c r="G68" s="20" t="s">
        <v>67</v>
      </c>
      <c r="H68" s="20" t="s">
        <v>4</v>
      </c>
      <c r="I68" s="20" t="s">
        <v>4</v>
      </c>
      <c r="J68" s="22">
        <v>1</v>
      </c>
      <c r="K68" s="21" t="s">
        <v>1238</v>
      </c>
    </row>
    <row r="69" spans="1:11">
      <c r="A69" s="22">
        <v>4241</v>
      </c>
      <c r="B69" s="20" t="s">
        <v>1241</v>
      </c>
      <c r="C69" s="20" t="s">
        <v>2531</v>
      </c>
      <c r="D69" s="10"/>
      <c r="E69" s="20" t="s">
        <v>68</v>
      </c>
      <c r="F69" s="20" t="s">
        <v>67</v>
      </c>
      <c r="G69" s="20" t="s">
        <v>67</v>
      </c>
      <c r="H69" s="20" t="s">
        <v>4</v>
      </c>
      <c r="I69" s="20" t="s">
        <v>4</v>
      </c>
      <c r="J69" s="22">
        <v>1</v>
      </c>
      <c r="K69" s="21" t="s">
        <v>1238</v>
      </c>
    </row>
    <row r="70" spans="1:11">
      <c r="A70" s="22">
        <v>4242</v>
      </c>
      <c r="B70" s="20" t="s">
        <v>1242</v>
      </c>
      <c r="C70" s="20" t="s">
        <v>2531</v>
      </c>
      <c r="D70" s="10"/>
      <c r="E70" s="20" t="s">
        <v>68</v>
      </c>
      <c r="F70" s="20" t="s">
        <v>67</v>
      </c>
      <c r="G70" s="20" t="s">
        <v>67</v>
      </c>
      <c r="H70" s="20" t="s">
        <v>292</v>
      </c>
      <c r="I70" s="20" t="s">
        <v>292</v>
      </c>
      <c r="J70" s="22">
        <v>1</v>
      </c>
      <c r="K70" s="21" t="s">
        <v>1243</v>
      </c>
    </row>
    <row r="71" spans="1:11">
      <c r="A71" s="22">
        <v>4245</v>
      </c>
      <c r="B71" s="20" t="s">
        <v>1244</v>
      </c>
      <c r="C71" s="20" t="s">
        <v>2531</v>
      </c>
      <c r="D71" s="10"/>
      <c r="E71" s="20" t="s">
        <v>68</v>
      </c>
      <c r="F71" s="20" t="s">
        <v>67</v>
      </c>
      <c r="G71" s="20" t="s">
        <v>67</v>
      </c>
      <c r="H71" s="20" t="s">
        <v>292</v>
      </c>
      <c r="I71" s="20" t="s">
        <v>292</v>
      </c>
      <c r="J71" s="22">
        <v>1</v>
      </c>
      <c r="K71" s="21" t="s">
        <v>1245</v>
      </c>
    </row>
    <row r="72" spans="1:11">
      <c r="A72" s="22">
        <v>4248</v>
      </c>
      <c r="B72" s="20" t="s">
        <v>1246</v>
      </c>
      <c r="C72" s="20" t="s">
        <v>2531</v>
      </c>
      <c r="D72" s="10"/>
      <c r="E72" s="20" t="s">
        <v>68</v>
      </c>
      <c r="F72" s="20" t="s">
        <v>4</v>
      </c>
      <c r="G72" s="20" t="s">
        <v>4</v>
      </c>
      <c r="H72" s="20" t="s">
        <v>4</v>
      </c>
      <c r="I72" s="20" t="s">
        <v>4</v>
      </c>
      <c r="J72" s="22">
        <v>1</v>
      </c>
      <c r="K72" s="21" t="s">
        <v>1247</v>
      </c>
    </row>
    <row r="73" spans="1:11">
      <c r="A73" s="22">
        <v>4249</v>
      </c>
      <c r="B73" s="20" t="s">
        <v>1248</v>
      </c>
      <c r="C73" s="20" t="s">
        <v>2531</v>
      </c>
      <c r="D73" s="10"/>
      <c r="E73" s="20" t="s">
        <v>68</v>
      </c>
      <c r="F73" s="20" t="s">
        <v>4</v>
      </c>
      <c r="G73" s="20" t="s">
        <v>4</v>
      </c>
      <c r="H73" s="20" t="s">
        <v>4</v>
      </c>
      <c r="I73" s="20" t="s">
        <v>4</v>
      </c>
      <c r="J73" s="22">
        <v>1</v>
      </c>
      <c r="K73" s="21" t="s">
        <v>1247</v>
      </c>
    </row>
    <row r="74" spans="1:11">
      <c r="A74" s="22">
        <v>4250</v>
      </c>
      <c r="B74" s="20" t="s">
        <v>1249</v>
      </c>
      <c r="C74" s="20" t="s">
        <v>2126</v>
      </c>
      <c r="D74" s="10"/>
      <c r="E74" s="20" t="s">
        <v>68</v>
      </c>
      <c r="F74" s="20" t="s">
        <v>67</v>
      </c>
      <c r="G74" s="20" t="s">
        <v>67</v>
      </c>
      <c r="H74" s="20" t="s">
        <v>292</v>
      </c>
      <c r="I74" s="20" t="s">
        <v>292</v>
      </c>
      <c r="J74" s="22">
        <v>1</v>
      </c>
      <c r="K74" s="21" t="s">
        <v>1250</v>
      </c>
    </row>
    <row r="75" spans="1:11">
      <c r="A75" s="22">
        <v>4251</v>
      </c>
      <c r="B75" s="20" t="s">
        <v>1251</v>
      </c>
      <c r="C75" s="20" t="s">
        <v>2126</v>
      </c>
      <c r="D75" s="10"/>
      <c r="E75" s="20" t="s">
        <v>68</v>
      </c>
      <c r="F75" s="20" t="s">
        <v>67</v>
      </c>
      <c r="G75" s="20" t="s">
        <v>67</v>
      </c>
      <c r="H75" s="20" t="s">
        <v>292</v>
      </c>
      <c r="I75" s="20" t="s">
        <v>292</v>
      </c>
      <c r="J75" s="22">
        <v>1</v>
      </c>
      <c r="K75" s="21" t="s">
        <v>1250</v>
      </c>
    </row>
    <row r="76" spans="1:11">
      <c r="A76" s="22">
        <v>4252</v>
      </c>
      <c r="B76" s="20" t="s">
        <v>1252</v>
      </c>
      <c r="C76" s="20" t="s">
        <v>2126</v>
      </c>
      <c r="D76" s="10"/>
      <c r="E76" s="20" t="s">
        <v>67</v>
      </c>
      <c r="F76" s="20" t="s">
        <v>67</v>
      </c>
      <c r="G76" s="20" t="s">
        <v>67</v>
      </c>
      <c r="H76" s="20" t="s">
        <v>292</v>
      </c>
      <c r="I76" s="20" t="s">
        <v>292</v>
      </c>
      <c r="J76" s="22">
        <v>1</v>
      </c>
      <c r="K76" s="21" t="s">
        <v>1250</v>
      </c>
    </row>
    <row r="77" spans="1:11">
      <c r="A77" s="22">
        <v>4253</v>
      </c>
      <c r="B77" s="20" t="s">
        <v>1253</v>
      </c>
      <c r="C77" s="20" t="s">
        <v>2126</v>
      </c>
      <c r="D77" s="22">
        <v>1058</v>
      </c>
      <c r="E77" s="20" t="s">
        <v>68</v>
      </c>
      <c r="F77" s="20" t="s">
        <v>68</v>
      </c>
      <c r="G77" s="20" t="s">
        <v>67</v>
      </c>
      <c r="H77" s="20" t="s">
        <v>1254</v>
      </c>
      <c r="I77" s="20" t="s">
        <v>9</v>
      </c>
      <c r="J77" s="22">
        <v>1</v>
      </c>
      <c r="K77" s="21" t="s">
        <v>1255</v>
      </c>
    </row>
    <row r="78" spans="1:11">
      <c r="A78" s="22">
        <v>4254</v>
      </c>
      <c r="B78" s="20" t="s">
        <v>1256</v>
      </c>
      <c r="C78" s="20" t="s">
        <v>2126</v>
      </c>
      <c r="D78" s="10"/>
      <c r="E78" s="20" t="s">
        <v>67</v>
      </c>
      <c r="F78" s="20" t="s">
        <v>67</v>
      </c>
      <c r="G78" s="20" t="s">
        <v>67</v>
      </c>
      <c r="H78" s="20" t="s">
        <v>292</v>
      </c>
      <c r="I78" s="20" t="s">
        <v>292</v>
      </c>
      <c r="J78" s="22">
        <v>1</v>
      </c>
      <c r="K78" s="21" t="s">
        <v>1257</v>
      </c>
    </row>
    <row r="79" spans="1:11">
      <c r="A79" s="22">
        <v>4255</v>
      </c>
      <c r="B79" s="20" t="s">
        <v>1258</v>
      </c>
      <c r="C79" s="20" t="s">
        <v>2126</v>
      </c>
      <c r="D79" s="22">
        <v>970</v>
      </c>
      <c r="E79" s="20" t="s">
        <v>68</v>
      </c>
      <c r="F79" s="20" t="s">
        <v>68</v>
      </c>
      <c r="G79" s="20" t="s">
        <v>67</v>
      </c>
      <c r="H79" s="20" t="s">
        <v>1259</v>
      </c>
      <c r="I79" s="20" t="s">
        <v>1260</v>
      </c>
      <c r="J79" s="22">
        <v>1</v>
      </c>
      <c r="K79" s="21" t="s">
        <v>1261</v>
      </c>
    </row>
    <row r="80" spans="1:11">
      <c r="A80" s="22">
        <v>4256</v>
      </c>
      <c r="B80" s="20" t="s">
        <v>1262</v>
      </c>
      <c r="C80" s="20" t="s">
        <v>2531</v>
      </c>
      <c r="D80" s="10"/>
      <c r="E80" s="20" t="s">
        <v>67</v>
      </c>
      <c r="F80" s="20" t="s">
        <v>67</v>
      </c>
      <c r="G80" s="20" t="s">
        <v>67</v>
      </c>
      <c r="H80" s="20" t="s">
        <v>4</v>
      </c>
      <c r="I80" s="20" t="s">
        <v>4</v>
      </c>
      <c r="J80" s="22">
        <v>1</v>
      </c>
      <c r="K80" s="21" t="s">
        <v>1263</v>
      </c>
    </row>
    <row r="81" spans="1:11">
      <c r="A81" s="22">
        <v>4257</v>
      </c>
      <c r="B81" s="20" t="s">
        <v>1264</v>
      </c>
      <c r="C81" s="20" t="s">
        <v>2531</v>
      </c>
      <c r="D81" s="10"/>
      <c r="E81" s="20" t="s">
        <v>67</v>
      </c>
      <c r="F81" s="20" t="s">
        <v>67</v>
      </c>
      <c r="G81" s="20" t="s">
        <v>67</v>
      </c>
      <c r="H81" s="20" t="s">
        <v>4</v>
      </c>
      <c r="I81" s="20" t="s">
        <v>4</v>
      </c>
      <c r="J81" s="22">
        <v>1</v>
      </c>
      <c r="K81" s="21" t="s">
        <v>1263</v>
      </c>
    </row>
    <row r="82" spans="1:11">
      <c r="A82" s="22">
        <v>4258</v>
      </c>
      <c r="B82" s="20" t="s">
        <v>1265</v>
      </c>
      <c r="C82" s="20" t="s">
        <v>2531</v>
      </c>
      <c r="D82" s="10"/>
      <c r="E82" s="20" t="s">
        <v>67</v>
      </c>
      <c r="F82" s="20" t="s">
        <v>67</v>
      </c>
      <c r="G82" s="20" t="s">
        <v>67</v>
      </c>
      <c r="H82" s="20" t="s">
        <v>4</v>
      </c>
      <c r="I82" s="20" t="s">
        <v>4</v>
      </c>
      <c r="J82" s="22">
        <v>1</v>
      </c>
      <c r="K82" s="21" t="s">
        <v>1263</v>
      </c>
    </row>
    <row r="83" spans="1:11">
      <c r="A83" s="22">
        <v>4259</v>
      </c>
      <c r="B83" s="20" t="s">
        <v>1266</v>
      </c>
      <c r="C83" s="20" t="s">
        <v>2531</v>
      </c>
      <c r="D83" s="10"/>
      <c r="E83" s="20" t="s">
        <v>67</v>
      </c>
      <c r="F83" s="20" t="s">
        <v>67</v>
      </c>
      <c r="G83" s="20" t="s">
        <v>67</v>
      </c>
      <c r="H83" s="20" t="s">
        <v>4</v>
      </c>
      <c r="I83" s="20" t="s">
        <v>4</v>
      </c>
      <c r="J83" s="22">
        <v>1</v>
      </c>
      <c r="K83" s="21" t="s">
        <v>1263</v>
      </c>
    </row>
    <row r="84" spans="1:11">
      <c r="A84" s="22">
        <v>4260</v>
      </c>
      <c r="B84" s="20" t="s">
        <v>1267</v>
      </c>
      <c r="C84" s="20" t="s">
        <v>2531</v>
      </c>
      <c r="D84" s="10"/>
      <c r="E84" s="20" t="s">
        <v>68</v>
      </c>
      <c r="F84" s="20" t="s">
        <v>67</v>
      </c>
      <c r="G84" s="20" t="s">
        <v>67</v>
      </c>
      <c r="H84" s="20" t="s">
        <v>4</v>
      </c>
      <c r="I84" s="20" t="s">
        <v>4</v>
      </c>
      <c r="J84" s="22">
        <v>1</v>
      </c>
      <c r="K84" s="21" t="s">
        <v>1263</v>
      </c>
    </row>
    <row r="85" spans="1:11">
      <c r="A85" s="22">
        <v>4261</v>
      </c>
      <c r="B85" s="20" t="s">
        <v>1268</v>
      </c>
      <c r="C85" s="20" t="s">
        <v>2531</v>
      </c>
      <c r="D85" s="10"/>
      <c r="E85" s="20" t="s">
        <v>67</v>
      </c>
      <c r="F85" s="20" t="s">
        <v>67</v>
      </c>
      <c r="G85" s="20" t="s">
        <v>67</v>
      </c>
      <c r="H85" s="20" t="s">
        <v>4</v>
      </c>
      <c r="I85" s="20" t="s">
        <v>4</v>
      </c>
      <c r="J85" s="22">
        <v>1</v>
      </c>
      <c r="K85" s="21" t="s">
        <v>1263</v>
      </c>
    </row>
    <row r="86" spans="1:11">
      <c r="A86" s="22">
        <v>4262</v>
      </c>
      <c r="B86" s="20" t="s">
        <v>1269</v>
      </c>
      <c r="C86" s="20" t="s">
        <v>2531</v>
      </c>
      <c r="D86" s="10"/>
      <c r="E86" s="20" t="s">
        <v>68</v>
      </c>
      <c r="F86" s="20" t="s">
        <v>67</v>
      </c>
      <c r="G86" s="20" t="s">
        <v>67</v>
      </c>
      <c r="H86" s="20" t="s">
        <v>4</v>
      </c>
      <c r="I86" s="20" t="s">
        <v>4</v>
      </c>
      <c r="J86" s="22">
        <v>1</v>
      </c>
      <c r="K86" s="21" t="s">
        <v>1270</v>
      </c>
    </row>
    <row r="87" spans="1:11">
      <c r="A87" s="22">
        <v>4263</v>
      </c>
      <c r="B87" s="20" t="s">
        <v>1271</v>
      </c>
      <c r="C87" s="20" t="s">
        <v>2531</v>
      </c>
      <c r="D87" s="22">
        <v>1045</v>
      </c>
      <c r="E87" s="20" t="s">
        <v>4</v>
      </c>
      <c r="F87" s="20" t="s">
        <v>68</v>
      </c>
      <c r="G87" s="20" t="s">
        <v>67</v>
      </c>
      <c r="H87" s="20" t="s">
        <v>1272</v>
      </c>
      <c r="I87" s="20" t="s">
        <v>10</v>
      </c>
      <c r="J87" s="22">
        <v>1</v>
      </c>
      <c r="K87" s="21" t="s">
        <v>1273</v>
      </c>
    </row>
    <row r="88" spans="1:11">
      <c r="A88" s="22">
        <v>4264</v>
      </c>
      <c r="B88" s="20" t="s">
        <v>1274</v>
      </c>
      <c r="C88" s="20" t="s">
        <v>2531</v>
      </c>
      <c r="D88" s="22">
        <v>943</v>
      </c>
      <c r="E88" s="20" t="s">
        <v>68</v>
      </c>
      <c r="F88" s="20" t="s">
        <v>68</v>
      </c>
      <c r="G88" s="20" t="s">
        <v>67</v>
      </c>
      <c r="H88" s="20" t="s">
        <v>1275</v>
      </c>
      <c r="I88" s="20" t="s">
        <v>11</v>
      </c>
      <c r="J88" s="22">
        <v>1</v>
      </c>
      <c r="K88" s="21" t="s">
        <v>1276</v>
      </c>
    </row>
    <row r="89" spans="1:11">
      <c r="A89" s="22">
        <v>4266</v>
      </c>
      <c r="B89" s="20" t="s">
        <v>1277</v>
      </c>
      <c r="C89" s="20" t="s">
        <v>2531</v>
      </c>
      <c r="D89" s="10"/>
      <c r="E89" s="20" t="s">
        <v>4</v>
      </c>
      <c r="F89" s="20" t="s">
        <v>67</v>
      </c>
      <c r="G89" s="20" t="s">
        <v>67</v>
      </c>
      <c r="H89" s="20" t="s">
        <v>4</v>
      </c>
      <c r="I89" s="20" t="s">
        <v>4</v>
      </c>
      <c r="J89" s="22">
        <v>1</v>
      </c>
      <c r="K89" s="21" t="s">
        <v>1278</v>
      </c>
    </row>
    <row r="90" spans="1:11">
      <c r="A90" s="22">
        <v>4267</v>
      </c>
      <c r="B90" s="20" t="s">
        <v>1279</v>
      </c>
      <c r="C90" s="20" t="s">
        <v>2531</v>
      </c>
      <c r="D90" s="10"/>
      <c r="E90" s="20" t="s">
        <v>4</v>
      </c>
      <c r="F90" s="20" t="s">
        <v>67</v>
      </c>
      <c r="G90" s="20" t="s">
        <v>67</v>
      </c>
      <c r="H90" s="20" t="s">
        <v>4</v>
      </c>
      <c r="I90" s="20" t="s">
        <v>4</v>
      </c>
      <c r="J90" s="22">
        <v>1</v>
      </c>
      <c r="K90" s="21" t="s">
        <v>1278</v>
      </c>
    </row>
    <row r="91" spans="1:11">
      <c r="A91" s="22">
        <v>4268</v>
      </c>
      <c r="B91" s="20" t="s">
        <v>1280</v>
      </c>
      <c r="C91" s="20" t="s">
        <v>2531</v>
      </c>
      <c r="D91" s="10"/>
      <c r="E91" s="20" t="s">
        <v>68</v>
      </c>
      <c r="F91" s="20" t="s">
        <v>67</v>
      </c>
      <c r="G91" s="20" t="s">
        <v>67</v>
      </c>
      <c r="H91" s="20" t="s">
        <v>4</v>
      </c>
      <c r="I91" s="20" t="s">
        <v>4</v>
      </c>
      <c r="J91" s="22">
        <v>1</v>
      </c>
      <c r="K91" s="21" t="s">
        <v>1278</v>
      </c>
    </row>
    <row r="92" spans="1:11">
      <c r="A92" s="22">
        <v>4269</v>
      </c>
      <c r="B92" s="20" t="s">
        <v>1281</v>
      </c>
      <c r="C92" s="20" t="s">
        <v>2531</v>
      </c>
      <c r="D92" s="10"/>
      <c r="E92" s="20" t="s">
        <v>4</v>
      </c>
      <c r="F92" s="20" t="s">
        <v>67</v>
      </c>
      <c r="G92" s="20" t="s">
        <v>67</v>
      </c>
      <c r="H92" s="20" t="s">
        <v>4</v>
      </c>
      <c r="I92" s="20" t="s">
        <v>4</v>
      </c>
      <c r="J92" s="22">
        <v>1</v>
      </c>
      <c r="K92" s="21" t="s">
        <v>1278</v>
      </c>
    </row>
    <row r="93" spans="1:11">
      <c r="A93" s="22">
        <v>4270</v>
      </c>
      <c r="B93" s="20" t="s">
        <v>1282</v>
      </c>
      <c r="C93" s="20" t="s">
        <v>2531</v>
      </c>
      <c r="D93" s="10"/>
      <c r="E93" s="20" t="s">
        <v>68</v>
      </c>
      <c r="F93" s="20" t="s">
        <v>67</v>
      </c>
      <c r="G93" s="20" t="s">
        <v>67</v>
      </c>
      <c r="H93" s="20" t="s">
        <v>4</v>
      </c>
      <c r="I93" s="20" t="s">
        <v>4</v>
      </c>
      <c r="J93" s="22">
        <v>1</v>
      </c>
      <c r="K93" s="21" t="s">
        <v>1278</v>
      </c>
    </row>
    <row r="94" spans="1:11">
      <c r="A94" s="22">
        <v>4271</v>
      </c>
      <c r="B94" s="20" t="s">
        <v>1283</v>
      </c>
      <c r="C94" s="20" t="s">
        <v>2126</v>
      </c>
      <c r="D94" s="10"/>
      <c r="E94" s="20" t="s">
        <v>67</v>
      </c>
      <c r="F94" s="20" t="s">
        <v>67</v>
      </c>
      <c r="G94" s="20" t="s">
        <v>67</v>
      </c>
      <c r="H94" s="20" t="s">
        <v>292</v>
      </c>
      <c r="I94" s="20" t="s">
        <v>292</v>
      </c>
      <c r="J94" s="22">
        <v>1</v>
      </c>
      <c r="K94" s="21" t="s">
        <v>1284</v>
      </c>
    </row>
    <row r="95" spans="1:11">
      <c r="A95" s="22">
        <v>4272</v>
      </c>
      <c r="B95" s="20" t="s">
        <v>1285</v>
      </c>
      <c r="C95" s="20" t="s">
        <v>2531</v>
      </c>
      <c r="D95" s="10"/>
      <c r="E95" s="20" t="s">
        <v>68</v>
      </c>
      <c r="F95" s="20" t="s">
        <v>67</v>
      </c>
      <c r="G95" s="20" t="s">
        <v>67</v>
      </c>
      <c r="H95" s="20" t="s">
        <v>4</v>
      </c>
      <c r="I95" s="20" t="s">
        <v>4</v>
      </c>
      <c r="J95" s="22">
        <v>1</v>
      </c>
      <c r="K95" s="21" t="s">
        <v>1286</v>
      </c>
    </row>
    <row r="96" spans="1:11">
      <c r="A96" s="22">
        <v>4274</v>
      </c>
      <c r="B96" s="20" t="s">
        <v>1287</v>
      </c>
      <c r="C96" s="20" t="s">
        <v>2532</v>
      </c>
      <c r="D96" s="10"/>
      <c r="E96" s="20" t="s">
        <v>68</v>
      </c>
      <c r="F96" s="20" t="s">
        <v>67</v>
      </c>
      <c r="G96" s="20" t="s">
        <v>67</v>
      </c>
      <c r="H96" s="20" t="s">
        <v>292</v>
      </c>
      <c r="I96" s="20" t="s">
        <v>292</v>
      </c>
      <c r="J96" s="22">
        <v>1</v>
      </c>
      <c r="K96" s="21" t="s">
        <v>1288</v>
      </c>
    </row>
    <row r="97" spans="1:11">
      <c r="A97" s="22">
        <v>4275</v>
      </c>
      <c r="B97" s="20" t="s">
        <v>1289</v>
      </c>
      <c r="C97" s="20" t="s">
        <v>2532</v>
      </c>
      <c r="D97" s="10"/>
      <c r="E97" s="20" t="s">
        <v>68</v>
      </c>
      <c r="F97" s="20" t="s">
        <v>67</v>
      </c>
      <c r="G97" s="20" t="s">
        <v>67</v>
      </c>
      <c r="H97" s="20" t="s">
        <v>292</v>
      </c>
      <c r="I97" s="20" t="s">
        <v>292</v>
      </c>
      <c r="J97" s="22">
        <v>1</v>
      </c>
      <c r="K97" s="21" t="s">
        <v>1288</v>
      </c>
    </row>
    <row r="98" spans="1:11">
      <c r="A98" s="22">
        <v>4276</v>
      </c>
      <c r="B98" s="20" t="s">
        <v>1290</v>
      </c>
      <c r="C98" s="20" t="s">
        <v>2532</v>
      </c>
      <c r="D98" s="10"/>
      <c r="E98" s="20" t="s">
        <v>68</v>
      </c>
      <c r="F98" s="20" t="s">
        <v>67</v>
      </c>
      <c r="G98" s="20" t="s">
        <v>67</v>
      </c>
      <c r="H98" s="20" t="s">
        <v>292</v>
      </c>
      <c r="I98" s="20" t="s">
        <v>292</v>
      </c>
      <c r="J98" s="22">
        <v>1</v>
      </c>
      <c r="K98" s="21" t="s">
        <v>1288</v>
      </c>
    </row>
    <row r="99" spans="1:11">
      <c r="A99" s="22">
        <v>4277</v>
      </c>
      <c r="B99" s="20" t="s">
        <v>1291</v>
      </c>
      <c r="C99" s="20" t="s">
        <v>2533</v>
      </c>
      <c r="D99" s="10"/>
      <c r="E99" s="20" t="s">
        <v>68</v>
      </c>
      <c r="F99" s="20" t="s">
        <v>67</v>
      </c>
      <c r="G99" s="20" t="s">
        <v>67</v>
      </c>
      <c r="H99" s="20" t="s">
        <v>292</v>
      </c>
      <c r="I99" s="20" t="s">
        <v>292</v>
      </c>
      <c r="J99" s="22">
        <v>1</v>
      </c>
      <c r="K99" s="21" t="s">
        <v>1292</v>
      </c>
    </row>
    <row r="100" spans="1:11">
      <c r="A100" s="22">
        <v>4278</v>
      </c>
      <c r="B100" s="20" t="s">
        <v>1293</v>
      </c>
      <c r="C100" s="20" t="s">
        <v>2534</v>
      </c>
      <c r="D100" s="10"/>
      <c r="E100" s="20" t="s">
        <v>68</v>
      </c>
      <c r="F100" s="20" t="s">
        <v>67</v>
      </c>
      <c r="G100" s="20" t="s">
        <v>67</v>
      </c>
      <c r="H100" s="20" t="s">
        <v>292</v>
      </c>
      <c r="I100" s="20" t="s">
        <v>292</v>
      </c>
      <c r="J100" s="22">
        <v>1</v>
      </c>
      <c r="K100" s="21" t="s">
        <v>1294</v>
      </c>
    </row>
    <row r="101" spans="1:11">
      <c r="A101" s="22">
        <v>4279</v>
      </c>
      <c r="B101" s="20" t="s">
        <v>1295</v>
      </c>
      <c r="C101" s="20" t="s">
        <v>2126</v>
      </c>
      <c r="D101" s="10"/>
      <c r="E101" s="20" t="s">
        <v>68</v>
      </c>
      <c r="F101" s="20" t="s">
        <v>67</v>
      </c>
      <c r="G101" s="20" t="s">
        <v>67</v>
      </c>
      <c r="H101" s="20" t="s">
        <v>292</v>
      </c>
      <c r="I101" s="20" t="s">
        <v>292</v>
      </c>
      <c r="J101" s="22">
        <v>1</v>
      </c>
      <c r="K101" s="21" t="s">
        <v>1296</v>
      </c>
    </row>
    <row r="102" spans="1:11">
      <c r="A102" s="22">
        <v>4280</v>
      </c>
      <c r="B102" s="20" t="s">
        <v>1297</v>
      </c>
      <c r="C102" s="20" t="s">
        <v>2126</v>
      </c>
      <c r="D102" s="10"/>
      <c r="E102" s="20" t="s">
        <v>68</v>
      </c>
      <c r="F102" s="20" t="s">
        <v>67</v>
      </c>
      <c r="G102" s="20" t="s">
        <v>67</v>
      </c>
      <c r="H102" s="20" t="s">
        <v>292</v>
      </c>
      <c r="I102" s="20" t="s">
        <v>292</v>
      </c>
      <c r="J102" s="22">
        <v>1</v>
      </c>
      <c r="K102" s="21" t="s">
        <v>1296</v>
      </c>
    </row>
    <row r="103" spans="1:11">
      <c r="A103" s="22">
        <v>4281</v>
      </c>
      <c r="B103" s="20" t="s">
        <v>1298</v>
      </c>
      <c r="C103" s="20" t="s">
        <v>2126</v>
      </c>
      <c r="D103" s="10"/>
      <c r="E103" s="20" t="s">
        <v>68</v>
      </c>
      <c r="F103" s="20" t="s">
        <v>67</v>
      </c>
      <c r="G103" s="20" t="s">
        <v>67</v>
      </c>
      <c r="H103" s="20" t="s">
        <v>292</v>
      </c>
      <c r="I103" s="20" t="s">
        <v>292</v>
      </c>
      <c r="J103" s="22">
        <v>1</v>
      </c>
      <c r="K103" s="21" t="s">
        <v>1296</v>
      </c>
    </row>
    <row r="104" spans="1:11">
      <c r="A104" s="22">
        <v>4282</v>
      </c>
      <c r="B104" s="20" t="s">
        <v>1299</v>
      </c>
      <c r="C104" s="20" t="s">
        <v>2126</v>
      </c>
      <c r="D104" s="10"/>
      <c r="E104" s="20" t="s">
        <v>4</v>
      </c>
      <c r="F104" s="20" t="s">
        <v>67</v>
      </c>
      <c r="G104" s="20" t="s">
        <v>67</v>
      </c>
      <c r="H104" s="20" t="s">
        <v>292</v>
      </c>
      <c r="I104" s="20" t="s">
        <v>292</v>
      </c>
      <c r="J104" s="22">
        <v>1</v>
      </c>
      <c r="K104" s="21" t="s">
        <v>1296</v>
      </c>
    </row>
    <row r="105" spans="1:11">
      <c r="A105" s="22">
        <v>4283</v>
      </c>
      <c r="B105" s="20" t="s">
        <v>1300</v>
      </c>
      <c r="C105" s="20" t="s">
        <v>2126</v>
      </c>
      <c r="D105" s="10"/>
      <c r="E105" s="20" t="s">
        <v>67</v>
      </c>
      <c r="F105" s="20" t="s">
        <v>67</v>
      </c>
      <c r="G105" s="20" t="s">
        <v>67</v>
      </c>
      <c r="H105" s="20" t="s">
        <v>292</v>
      </c>
      <c r="I105" s="20" t="s">
        <v>292</v>
      </c>
      <c r="J105" s="22">
        <v>1</v>
      </c>
      <c r="K105" s="21" t="s">
        <v>1296</v>
      </c>
    </row>
    <row r="106" spans="1:11">
      <c r="A106" s="22">
        <v>4284</v>
      </c>
      <c r="B106" s="20" t="s">
        <v>1301</v>
      </c>
      <c r="C106" s="20" t="s">
        <v>2126</v>
      </c>
      <c r="D106" s="10"/>
      <c r="E106" s="20" t="s">
        <v>67</v>
      </c>
      <c r="F106" s="20" t="s">
        <v>67</v>
      </c>
      <c r="G106" s="20" t="s">
        <v>67</v>
      </c>
      <c r="H106" s="20" t="s">
        <v>292</v>
      </c>
      <c r="I106" s="20" t="s">
        <v>292</v>
      </c>
      <c r="J106" s="22">
        <v>1</v>
      </c>
      <c r="K106" s="21" t="s">
        <v>1296</v>
      </c>
    </row>
    <row r="107" spans="1:11">
      <c r="A107" s="22">
        <v>4285</v>
      </c>
      <c r="B107" s="20" t="s">
        <v>1302</v>
      </c>
      <c r="C107" s="20" t="s">
        <v>2126</v>
      </c>
      <c r="D107" s="10"/>
      <c r="E107" s="20" t="s">
        <v>68</v>
      </c>
      <c r="F107" s="20" t="s">
        <v>67</v>
      </c>
      <c r="G107" s="20" t="s">
        <v>67</v>
      </c>
      <c r="H107" s="20" t="s">
        <v>292</v>
      </c>
      <c r="I107" s="20" t="s">
        <v>292</v>
      </c>
      <c r="J107" s="22">
        <v>1</v>
      </c>
      <c r="K107" s="21" t="s">
        <v>1296</v>
      </c>
    </row>
    <row r="108" spans="1:11">
      <c r="A108" s="22">
        <v>4286</v>
      </c>
      <c r="B108" s="20" t="s">
        <v>1303</v>
      </c>
      <c r="C108" s="20" t="s">
        <v>2126</v>
      </c>
      <c r="D108" s="10"/>
      <c r="E108" s="20" t="s">
        <v>67</v>
      </c>
      <c r="F108" s="20" t="s">
        <v>67</v>
      </c>
      <c r="G108" s="20" t="s">
        <v>67</v>
      </c>
      <c r="H108" s="20" t="s">
        <v>292</v>
      </c>
      <c r="I108" s="20" t="s">
        <v>292</v>
      </c>
      <c r="J108" s="22">
        <v>1</v>
      </c>
      <c r="K108" s="21" t="s">
        <v>1296</v>
      </c>
    </row>
    <row r="109" spans="1:11">
      <c r="A109" s="22">
        <v>4287</v>
      </c>
      <c r="B109" s="20" t="s">
        <v>1304</v>
      </c>
      <c r="C109" s="20" t="s">
        <v>2126</v>
      </c>
      <c r="D109" s="10"/>
      <c r="E109" s="20" t="s">
        <v>67</v>
      </c>
      <c r="F109" s="20" t="s">
        <v>67</v>
      </c>
      <c r="G109" s="20" t="s">
        <v>67</v>
      </c>
      <c r="H109" s="20" t="s">
        <v>292</v>
      </c>
      <c r="I109" s="20" t="s">
        <v>292</v>
      </c>
      <c r="J109" s="22">
        <v>1</v>
      </c>
      <c r="K109" s="21" t="s">
        <v>1296</v>
      </c>
    </row>
    <row r="110" spans="1:11">
      <c r="A110" s="22">
        <v>4288</v>
      </c>
      <c r="B110" s="20" t="s">
        <v>1305</v>
      </c>
      <c r="C110" s="20" t="s">
        <v>2126</v>
      </c>
      <c r="D110" s="22">
        <v>997</v>
      </c>
      <c r="E110" s="20" t="s">
        <v>67</v>
      </c>
      <c r="F110" s="20" t="s">
        <v>68</v>
      </c>
      <c r="G110" s="20" t="s">
        <v>67</v>
      </c>
      <c r="H110" s="20" t="s">
        <v>1306</v>
      </c>
      <c r="I110" s="20" t="s">
        <v>12</v>
      </c>
      <c r="J110" s="22">
        <v>1</v>
      </c>
      <c r="K110" s="21" t="s">
        <v>1307</v>
      </c>
    </row>
    <row r="111" spans="1:11">
      <c r="A111" s="22">
        <v>4289</v>
      </c>
      <c r="B111" s="20" t="s">
        <v>1308</v>
      </c>
      <c r="C111" s="20" t="s">
        <v>2531</v>
      </c>
      <c r="D111" s="10"/>
      <c r="E111" s="20" t="s">
        <v>68</v>
      </c>
      <c r="F111" s="20" t="s">
        <v>4</v>
      </c>
      <c r="G111" s="20" t="s">
        <v>4</v>
      </c>
      <c r="H111" s="20" t="s">
        <v>4</v>
      </c>
      <c r="I111" s="20" t="s">
        <v>4</v>
      </c>
      <c r="J111" s="22">
        <v>1</v>
      </c>
      <c r="K111" s="21" t="s">
        <v>1309</v>
      </c>
    </row>
    <row r="112" spans="1:11">
      <c r="A112" s="22">
        <v>4290</v>
      </c>
      <c r="B112" s="20" t="s">
        <v>1310</v>
      </c>
      <c r="C112" s="20" t="s">
        <v>2126</v>
      </c>
      <c r="D112" s="10"/>
      <c r="E112" s="20" t="s">
        <v>68</v>
      </c>
      <c r="F112" s="20" t="s">
        <v>67</v>
      </c>
      <c r="G112" s="20" t="s">
        <v>67</v>
      </c>
      <c r="H112" s="20" t="s">
        <v>292</v>
      </c>
      <c r="I112" s="20" t="s">
        <v>292</v>
      </c>
      <c r="J112" s="22">
        <v>1</v>
      </c>
      <c r="K112" s="21" t="s">
        <v>1311</v>
      </c>
    </row>
    <row r="113" spans="1:11">
      <c r="A113" s="22">
        <v>4291</v>
      </c>
      <c r="B113" s="20" t="s">
        <v>1312</v>
      </c>
      <c r="C113" s="20" t="s">
        <v>2535</v>
      </c>
      <c r="D113" s="10"/>
      <c r="E113" s="20" t="s">
        <v>68</v>
      </c>
      <c r="F113" s="20" t="s">
        <v>67</v>
      </c>
      <c r="G113" s="20" t="s">
        <v>67</v>
      </c>
      <c r="H113" s="20" t="s">
        <v>292</v>
      </c>
      <c r="I113" s="20" t="s">
        <v>292</v>
      </c>
      <c r="J113" s="22">
        <v>1</v>
      </c>
      <c r="K113" s="21" t="s">
        <v>1313</v>
      </c>
    </row>
    <row r="114" spans="1:11">
      <c r="A114" s="22">
        <v>4292</v>
      </c>
      <c r="B114" s="20" t="s">
        <v>1314</v>
      </c>
      <c r="C114" s="20" t="s">
        <v>2532</v>
      </c>
      <c r="D114" s="10"/>
      <c r="E114" s="20" t="s">
        <v>68</v>
      </c>
      <c r="F114" s="20" t="s">
        <v>67</v>
      </c>
      <c r="G114" s="20" t="s">
        <v>67</v>
      </c>
      <c r="H114" s="20" t="s">
        <v>292</v>
      </c>
      <c r="I114" s="20" t="s">
        <v>292</v>
      </c>
      <c r="J114" s="22">
        <v>1</v>
      </c>
      <c r="K114" s="21" t="s">
        <v>1315</v>
      </c>
    </row>
    <row r="115" spans="1:11">
      <c r="A115" s="22">
        <v>4293</v>
      </c>
      <c r="B115" s="20" t="s">
        <v>1316</v>
      </c>
      <c r="C115" s="20" t="s">
        <v>2532</v>
      </c>
      <c r="D115" s="10"/>
      <c r="E115" s="20" t="s">
        <v>68</v>
      </c>
      <c r="F115" s="20" t="s">
        <v>67</v>
      </c>
      <c r="G115" s="20" t="s">
        <v>67</v>
      </c>
      <c r="H115" s="20" t="s">
        <v>292</v>
      </c>
      <c r="I115" s="20" t="s">
        <v>292</v>
      </c>
      <c r="J115" s="22">
        <v>1</v>
      </c>
      <c r="K115" s="21" t="s">
        <v>1315</v>
      </c>
    </row>
    <row r="116" spans="1:11">
      <c r="A116" s="22">
        <v>4294</v>
      </c>
      <c r="B116" s="20" t="s">
        <v>1317</v>
      </c>
      <c r="C116" s="20" t="s">
        <v>2532</v>
      </c>
      <c r="D116" s="10"/>
      <c r="E116" s="20" t="s">
        <v>68</v>
      </c>
      <c r="F116" s="20" t="s">
        <v>67</v>
      </c>
      <c r="G116" s="20" t="s">
        <v>67</v>
      </c>
      <c r="H116" s="20" t="s">
        <v>292</v>
      </c>
      <c r="I116" s="20" t="s">
        <v>292</v>
      </c>
      <c r="J116" s="22">
        <v>1</v>
      </c>
      <c r="K116" s="21" t="s">
        <v>1315</v>
      </c>
    </row>
    <row r="117" spans="1:11">
      <c r="A117" s="22">
        <v>4295</v>
      </c>
      <c r="B117" s="20" t="s">
        <v>1318</v>
      </c>
      <c r="C117" s="20" t="s">
        <v>2532</v>
      </c>
      <c r="D117" s="10"/>
      <c r="E117" s="20" t="s">
        <v>68</v>
      </c>
      <c r="F117" s="20" t="s">
        <v>67</v>
      </c>
      <c r="G117" s="20" t="s">
        <v>67</v>
      </c>
      <c r="H117" s="20" t="s">
        <v>292</v>
      </c>
      <c r="I117" s="20" t="s">
        <v>292</v>
      </c>
      <c r="J117" s="22">
        <v>1</v>
      </c>
      <c r="K117" s="21" t="s">
        <v>1315</v>
      </c>
    </row>
    <row r="118" spans="1:11">
      <c r="A118" s="22">
        <v>4296</v>
      </c>
      <c r="B118" s="20" t="s">
        <v>1319</v>
      </c>
      <c r="C118" s="20" t="s">
        <v>2532</v>
      </c>
      <c r="D118" s="10"/>
      <c r="E118" s="20" t="s">
        <v>68</v>
      </c>
      <c r="F118" s="20" t="s">
        <v>67</v>
      </c>
      <c r="G118" s="20" t="s">
        <v>67</v>
      </c>
      <c r="H118" s="20" t="s">
        <v>292</v>
      </c>
      <c r="I118" s="20" t="s">
        <v>292</v>
      </c>
      <c r="J118" s="22">
        <v>1</v>
      </c>
      <c r="K118" s="21" t="s">
        <v>1315</v>
      </c>
    </row>
    <row r="119" spans="1:11">
      <c r="A119" s="22">
        <v>4297</v>
      </c>
      <c r="B119" s="20" t="s">
        <v>1320</v>
      </c>
      <c r="C119" s="20" t="s">
        <v>2126</v>
      </c>
      <c r="D119" s="10"/>
      <c r="E119" s="20" t="s">
        <v>68</v>
      </c>
      <c r="F119" s="20" t="s">
        <v>67</v>
      </c>
      <c r="G119" s="20" t="s">
        <v>67</v>
      </c>
      <c r="H119" s="20" t="s">
        <v>292</v>
      </c>
      <c r="I119" s="20" t="s">
        <v>292</v>
      </c>
      <c r="J119" s="22">
        <v>1</v>
      </c>
      <c r="K119" s="21" t="s">
        <v>1321</v>
      </c>
    </row>
    <row r="120" spans="1:11">
      <c r="A120" s="22">
        <v>4298</v>
      </c>
      <c r="B120" s="20" t="s">
        <v>1322</v>
      </c>
      <c r="C120" s="20" t="s">
        <v>2126</v>
      </c>
      <c r="D120" s="10"/>
      <c r="E120" s="20" t="s">
        <v>68</v>
      </c>
      <c r="F120" s="20" t="s">
        <v>67</v>
      </c>
      <c r="G120" s="20" t="s">
        <v>67</v>
      </c>
      <c r="H120" s="20" t="s">
        <v>292</v>
      </c>
      <c r="I120" s="20" t="s">
        <v>292</v>
      </c>
      <c r="J120" s="22">
        <v>1</v>
      </c>
      <c r="K120" s="21" t="s">
        <v>1323</v>
      </c>
    </row>
    <row r="121" spans="1:11">
      <c r="A121" s="22">
        <v>4299</v>
      </c>
      <c r="B121" s="20" t="s">
        <v>1324</v>
      </c>
      <c r="C121" s="20" t="s">
        <v>2126</v>
      </c>
      <c r="D121" s="10"/>
      <c r="E121" s="20" t="s">
        <v>68</v>
      </c>
      <c r="F121" s="20" t="s">
        <v>67</v>
      </c>
      <c r="G121" s="20" t="s">
        <v>67</v>
      </c>
      <c r="H121" s="20" t="s">
        <v>292</v>
      </c>
      <c r="I121" s="20" t="s">
        <v>292</v>
      </c>
      <c r="J121" s="22">
        <v>1</v>
      </c>
      <c r="K121" s="21" t="s">
        <v>1325</v>
      </c>
    </row>
    <row r="122" spans="1:11">
      <c r="A122" s="22">
        <v>4300</v>
      </c>
      <c r="B122" s="20" t="s">
        <v>1326</v>
      </c>
      <c r="C122" s="20" t="s">
        <v>2126</v>
      </c>
      <c r="D122" s="10"/>
      <c r="E122" s="20" t="s">
        <v>68</v>
      </c>
      <c r="F122" s="20" t="s">
        <v>67</v>
      </c>
      <c r="G122" s="20" t="s">
        <v>67</v>
      </c>
      <c r="H122" s="20" t="s">
        <v>292</v>
      </c>
      <c r="I122" s="20" t="s">
        <v>292</v>
      </c>
      <c r="J122" s="22">
        <v>1</v>
      </c>
      <c r="K122" s="21" t="s">
        <v>1325</v>
      </c>
    </row>
    <row r="123" spans="1:11">
      <c r="A123" s="22">
        <v>4301</v>
      </c>
      <c r="B123" s="20" t="s">
        <v>1327</v>
      </c>
      <c r="C123" s="20" t="s">
        <v>2126</v>
      </c>
      <c r="D123" s="10"/>
      <c r="E123" s="20" t="s">
        <v>67</v>
      </c>
      <c r="F123" s="20" t="s">
        <v>67</v>
      </c>
      <c r="G123" s="20" t="s">
        <v>67</v>
      </c>
      <c r="H123" s="20" t="s">
        <v>292</v>
      </c>
      <c r="I123" s="20" t="s">
        <v>292</v>
      </c>
      <c r="J123" s="22">
        <v>1</v>
      </c>
      <c r="K123" s="21" t="s">
        <v>1328</v>
      </c>
    </row>
    <row r="124" spans="1:11">
      <c r="A124" s="22">
        <v>4302</v>
      </c>
      <c r="B124" s="20" t="s">
        <v>1329</v>
      </c>
      <c r="C124" s="20" t="s">
        <v>2126</v>
      </c>
      <c r="D124" s="10"/>
      <c r="E124" s="20" t="s">
        <v>68</v>
      </c>
      <c r="F124" s="20" t="s">
        <v>67</v>
      </c>
      <c r="G124" s="20" t="s">
        <v>67</v>
      </c>
      <c r="H124" s="20" t="s">
        <v>292</v>
      </c>
      <c r="I124" s="20" t="s">
        <v>292</v>
      </c>
      <c r="J124" s="22">
        <v>1</v>
      </c>
      <c r="K124" s="21" t="s">
        <v>1330</v>
      </c>
    </row>
    <row r="125" spans="1:11">
      <c r="A125" s="22">
        <v>4303</v>
      </c>
      <c r="B125" s="20" t="s">
        <v>1331</v>
      </c>
      <c r="C125" s="20" t="s">
        <v>2126</v>
      </c>
      <c r="D125" s="10"/>
      <c r="E125" s="20" t="s">
        <v>68</v>
      </c>
      <c r="F125" s="20" t="s">
        <v>67</v>
      </c>
      <c r="G125" s="20" t="s">
        <v>67</v>
      </c>
      <c r="H125" s="20" t="s">
        <v>292</v>
      </c>
      <c r="I125" s="20" t="s">
        <v>292</v>
      </c>
      <c r="J125" s="22">
        <v>1</v>
      </c>
      <c r="K125" s="21" t="s">
        <v>1330</v>
      </c>
    </row>
    <row r="126" spans="1:11">
      <c r="A126" s="22">
        <v>4304</v>
      </c>
      <c r="B126" s="20" t="s">
        <v>1332</v>
      </c>
      <c r="C126" s="20" t="s">
        <v>2126</v>
      </c>
      <c r="D126" s="10"/>
      <c r="E126" s="20" t="s">
        <v>68</v>
      </c>
      <c r="F126" s="20" t="s">
        <v>67</v>
      </c>
      <c r="G126" s="20" t="s">
        <v>67</v>
      </c>
      <c r="H126" s="20" t="s">
        <v>292</v>
      </c>
      <c r="I126" s="20" t="s">
        <v>292</v>
      </c>
      <c r="J126" s="22">
        <v>1</v>
      </c>
      <c r="K126" s="21" t="s">
        <v>1330</v>
      </c>
    </row>
    <row r="127" spans="1:11">
      <c r="A127" s="22">
        <v>4305</v>
      </c>
      <c r="B127" s="20" t="s">
        <v>1333</v>
      </c>
      <c r="C127" s="20" t="s">
        <v>2126</v>
      </c>
      <c r="D127" s="10"/>
      <c r="E127" s="20" t="s">
        <v>68</v>
      </c>
      <c r="F127" s="20" t="s">
        <v>67</v>
      </c>
      <c r="G127" s="20" t="s">
        <v>67</v>
      </c>
      <c r="H127" s="20" t="s">
        <v>292</v>
      </c>
      <c r="I127" s="20" t="s">
        <v>292</v>
      </c>
      <c r="J127" s="22">
        <v>1</v>
      </c>
      <c r="K127" s="21" t="s">
        <v>1334</v>
      </c>
    </row>
    <row r="128" spans="1:11">
      <c r="A128" s="22">
        <v>4306</v>
      </c>
      <c r="B128" s="20" t="s">
        <v>1335</v>
      </c>
      <c r="C128" s="20" t="s">
        <v>2126</v>
      </c>
      <c r="D128" s="10"/>
      <c r="E128" s="20" t="s">
        <v>67</v>
      </c>
      <c r="F128" s="20" t="s">
        <v>67</v>
      </c>
      <c r="G128" s="20" t="s">
        <v>67</v>
      </c>
      <c r="H128" s="20" t="s">
        <v>292</v>
      </c>
      <c r="I128" s="20" t="s">
        <v>292</v>
      </c>
      <c r="J128" s="22">
        <v>1</v>
      </c>
      <c r="K128" s="21" t="s">
        <v>1336</v>
      </c>
    </row>
    <row r="129" spans="1:11">
      <c r="A129" s="22">
        <v>4307</v>
      </c>
      <c r="B129" s="20" t="s">
        <v>1337</v>
      </c>
      <c r="C129" s="20" t="s">
        <v>2126</v>
      </c>
      <c r="D129" s="22">
        <v>1053</v>
      </c>
      <c r="E129" s="20" t="s">
        <v>68</v>
      </c>
      <c r="F129" s="20" t="s">
        <v>68</v>
      </c>
      <c r="G129" s="20" t="s">
        <v>67</v>
      </c>
      <c r="H129" s="20" t="s">
        <v>1338</v>
      </c>
      <c r="I129" s="20" t="s">
        <v>13</v>
      </c>
      <c r="J129" s="22">
        <v>1</v>
      </c>
      <c r="K129" s="21" t="s">
        <v>1339</v>
      </c>
    </row>
    <row r="130" spans="1:11">
      <c r="A130" s="22">
        <v>4308</v>
      </c>
      <c r="B130" s="20" t="s">
        <v>1340</v>
      </c>
      <c r="C130" s="20" t="s">
        <v>2126</v>
      </c>
      <c r="D130" s="10"/>
      <c r="E130" s="20" t="s">
        <v>68</v>
      </c>
      <c r="F130" s="20" t="s">
        <v>67</v>
      </c>
      <c r="G130" s="20" t="s">
        <v>67</v>
      </c>
      <c r="H130" s="20" t="s">
        <v>292</v>
      </c>
      <c r="I130" s="20" t="s">
        <v>292</v>
      </c>
      <c r="J130" s="22">
        <v>1</v>
      </c>
      <c r="K130" s="21" t="s">
        <v>1341</v>
      </c>
    </row>
    <row r="131" spans="1:11">
      <c r="A131" s="22">
        <v>4309</v>
      </c>
      <c r="B131" s="20" t="s">
        <v>1342</v>
      </c>
      <c r="C131" s="20" t="s">
        <v>2126</v>
      </c>
      <c r="D131" s="22">
        <v>1078</v>
      </c>
      <c r="E131" s="20" t="s">
        <v>68</v>
      </c>
      <c r="F131" s="20" t="s">
        <v>68</v>
      </c>
      <c r="G131" s="20" t="s">
        <v>67</v>
      </c>
      <c r="H131" s="20" t="s">
        <v>1343</v>
      </c>
      <c r="I131" s="20" t="s">
        <v>14</v>
      </c>
      <c r="J131" s="22">
        <v>1</v>
      </c>
      <c r="K131" s="21" t="s">
        <v>1344</v>
      </c>
    </row>
    <row r="132" spans="1:11">
      <c r="A132" s="22">
        <v>4310</v>
      </c>
      <c r="B132" s="20" t="s">
        <v>1345</v>
      </c>
      <c r="C132" s="20" t="s">
        <v>2531</v>
      </c>
      <c r="D132" s="10"/>
      <c r="E132" s="20" t="s">
        <v>67</v>
      </c>
      <c r="F132" s="20" t="s">
        <v>67</v>
      </c>
      <c r="G132" s="20" t="s">
        <v>67</v>
      </c>
      <c r="H132" s="20" t="s">
        <v>4</v>
      </c>
      <c r="I132" s="20" t="s">
        <v>4</v>
      </c>
      <c r="J132" s="22">
        <v>1</v>
      </c>
      <c r="K132" s="21" t="s">
        <v>1346</v>
      </c>
    </row>
    <row r="133" spans="1:11">
      <c r="A133" s="22">
        <v>4311</v>
      </c>
      <c r="B133" s="20" t="s">
        <v>1347</v>
      </c>
      <c r="C133" s="20" t="s">
        <v>2126</v>
      </c>
      <c r="D133" s="10"/>
      <c r="E133" s="20" t="s">
        <v>68</v>
      </c>
      <c r="F133" s="20" t="s">
        <v>67</v>
      </c>
      <c r="G133" s="20" t="s">
        <v>67</v>
      </c>
      <c r="H133" s="20" t="s">
        <v>292</v>
      </c>
      <c r="I133" s="20" t="s">
        <v>292</v>
      </c>
      <c r="J133" s="22">
        <v>1</v>
      </c>
      <c r="K133" s="21" t="s">
        <v>1348</v>
      </c>
    </row>
    <row r="134" spans="1:11">
      <c r="A134" s="22">
        <v>4312</v>
      </c>
      <c r="B134" s="20" t="s">
        <v>1349</v>
      </c>
      <c r="C134" s="20" t="s">
        <v>2126</v>
      </c>
      <c r="D134" s="10"/>
      <c r="E134" s="20" t="s">
        <v>68</v>
      </c>
      <c r="F134" s="20" t="s">
        <v>67</v>
      </c>
      <c r="G134" s="20" t="s">
        <v>67</v>
      </c>
      <c r="H134" s="20" t="s">
        <v>4</v>
      </c>
      <c r="I134" s="20" t="s">
        <v>4</v>
      </c>
      <c r="J134" s="22">
        <v>1</v>
      </c>
      <c r="K134" s="21" t="s">
        <v>1350</v>
      </c>
    </row>
    <row r="135" spans="1:11">
      <c r="A135" s="22">
        <v>4313</v>
      </c>
      <c r="B135" s="20" t="s">
        <v>1351</v>
      </c>
      <c r="C135" s="20" t="s">
        <v>2126</v>
      </c>
      <c r="D135" s="10"/>
      <c r="E135" s="20" t="s">
        <v>68</v>
      </c>
      <c r="F135" s="20" t="s">
        <v>67</v>
      </c>
      <c r="G135" s="20" t="s">
        <v>67</v>
      </c>
      <c r="H135" s="20" t="s">
        <v>292</v>
      </c>
      <c r="I135" s="20" t="s">
        <v>292</v>
      </c>
      <c r="J135" s="22">
        <v>1</v>
      </c>
      <c r="K135" s="21" t="s">
        <v>1352</v>
      </c>
    </row>
    <row r="136" spans="1:11">
      <c r="A136" s="22">
        <v>4314</v>
      </c>
      <c r="B136" s="20" t="s">
        <v>1353</v>
      </c>
      <c r="C136" s="20" t="s">
        <v>2126</v>
      </c>
      <c r="D136" s="10"/>
      <c r="E136" s="20" t="s">
        <v>68</v>
      </c>
      <c r="F136" s="20" t="s">
        <v>67</v>
      </c>
      <c r="G136" s="20" t="s">
        <v>67</v>
      </c>
      <c r="H136" s="20" t="s">
        <v>292</v>
      </c>
      <c r="I136" s="20" t="s">
        <v>292</v>
      </c>
      <c r="J136" s="22">
        <v>1</v>
      </c>
      <c r="K136" s="21" t="s">
        <v>1354</v>
      </c>
    </row>
    <row r="137" spans="1:11">
      <c r="A137" s="22">
        <v>4315</v>
      </c>
      <c r="B137" s="20" t="s">
        <v>1355</v>
      </c>
      <c r="C137" s="20" t="s">
        <v>2126</v>
      </c>
      <c r="D137" s="10"/>
      <c r="E137" s="20" t="s">
        <v>68</v>
      </c>
      <c r="F137" s="20" t="s">
        <v>67</v>
      </c>
      <c r="G137" s="20" t="s">
        <v>67</v>
      </c>
      <c r="H137" s="20" t="s">
        <v>292</v>
      </c>
      <c r="I137" s="20" t="s">
        <v>292</v>
      </c>
      <c r="J137" s="22">
        <v>1</v>
      </c>
      <c r="K137" s="21" t="s">
        <v>1354</v>
      </c>
    </row>
    <row r="138" spans="1:11">
      <c r="A138" s="22">
        <v>4316</v>
      </c>
      <c r="B138" s="20" t="s">
        <v>1356</v>
      </c>
      <c r="C138" s="20" t="s">
        <v>2126</v>
      </c>
      <c r="D138" s="10"/>
      <c r="E138" s="20" t="s">
        <v>68</v>
      </c>
      <c r="F138" s="20" t="s">
        <v>67</v>
      </c>
      <c r="G138" s="20" t="s">
        <v>67</v>
      </c>
      <c r="H138" s="20" t="s">
        <v>292</v>
      </c>
      <c r="I138" s="20" t="s">
        <v>292</v>
      </c>
      <c r="J138" s="22">
        <v>1</v>
      </c>
      <c r="K138" s="21" t="s">
        <v>1354</v>
      </c>
    </row>
    <row r="139" spans="1:11">
      <c r="A139" s="22">
        <v>4317</v>
      </c>
      <c r="B139" s="20" t="s">
        <v>1357</v>
      </c>
      <c r="C139" s="20" t="s">
        <v>2126</v>
      </c>
      <c r="D139" s="10"/>
      <c r="E139" s="20" t="s">
        <v>4</v>
      </c>
      <c r="F139" s="20" t="s">
        <v>4</v>
      </c>
      <c r="G139" s="20" t="s">
        <v>4</v>
      </c>
      <c r="H139" s="20" t="s">
        <v>4</v>
      </c>
      <c r="I139" s="20" t="s">
        <v>4</v>
      </c>
      <c r="J139" s="22">
        <v>1</v>
      </c>
      <c r="K139" s="21" t="s">
        <v>1354</v>
      </c>
    </row>
    <row r="140" spans="1:11">
      <c r="A140" s="22">
        <v>4318</v>
      </c>
      <c r="B140" s="20" t="s">
        <v>1358</v>
      </c>
      <c r="C140" s="20" t="s">
        <v>2126</v>
      </c>
      <c r="D140" s="10"/>
      <c r="E140" s="20" t="s">
        <v>4</v>
      </c>
      <c r="F140" s="20" t="s">
        <v>4</v>
      </c>
      <c r="G140" s="20" t="s">
        <v>4</v>
      </c>
      <c r="H140" s="20" t="s">
        <v>4</v>
      </c>
      <c r="I140" s="20" t="s">
        <v>4</v>
      </c>
      <c r="J140" s="22">
        <v>1</v>
      </c>
      <c r="K140" s="21" t="s">
        <v>1354</v>
      </c>
    </row>
    <row r="141" spans="1:11">
      <c r="A141" s="22">
        <v>4319</v>
      </c>
      <c r="B141" s="20" t="s">
        <v>1359</v>
      </c>
      <c r="C141" s="20" t="s">
        <v>2126</v>
      </c>
      <c r="D141" s="10"/>
      <c r="E141" s="20" t="s">
        <v>68</v>
      </c>
      <c r="F141" s="20" t="s">
        <v>67</v>
      </c>
      <c r="G141" s="20" t="s">
        <v>67</v>
      </c>
      <c r="H141" s="20" t="s">
        <v>292</v>
      </c>
      <c r="I141" s="20" t="s">
        <v>292</v>
      </c>
      <c r="J141" s="22">
        <v>1</v>
      </c>
      <c r="K141" s="21" t="s">
        <v>1354</v>
      </c>
    </row>
    <row r="142" spans="1:11">
      <c r="A142" s="22">
        <v>4320</v>
      </c>
      <c r="B142" s="20" t="s">
        <v>1360</v>
      </c>
      <c r="C142" s="20" t="s">
        <v>2126</v>
      </c>
      <c r="D142" s="10"/>
      <c r="E142" s="20" t="s">
        <v>68</v>
      </c>
      <c r="F142" s="20" t="s">
        <v>67</v>
      </c>
      <c r="G142" s="20" t="s">
        <v>67</v>
      </c>
      <c r="H142" s="20" t="s">
        <v>292</v>
      </c>
      <c r="I142" s="20" t="s">
        <v>292</v>
      </c>
      <c r="J142" s="22">
        <v>1</v>
      </c>
      <c r="K142" s="21" t="s">
        <v>1354</v>
      </c>
    </row>
    <row r="143" spans="1:11">
      <c r="A143" s="22">
        <v>4321</v>
      </c>
      <c r="B143" s="20" t="s">
        <v>1361</v>
      </c>
      <c r="C143" s="20" t="s">
        <v>2126</v>
      </c>
      <c r="D143" s="10"/>
      <c r="E143" s="20" t="s">
        <v>68</v>
      </c>
      <c r="F143" s="20" t="s">
        <v>67</v>
      </c>
      <c r="G143" s="20" t="s">
        <v>67</v>
      </c>
      <c r="H143" s="20" t="s">
        <v>292</v>
      </c>
      <c r="I143" s="20" t="s">
        <v>292</v>
      </c>
      <c r="J143" s="22">
        <v>1</v>
      </c>
      <c r="K143" s="21" t="s">
        <v>1362</v>
      </c>
    </row>
    <row r="144" spans="1:11">
      <c r="A144" s="22">
        <v>4322</v>
      </c>
      <c r="B144" s="20" t="s">
        <v>1363</v>
      </c>
      <c r="C144" s="20" t="s">
        <v>2126</v>
      </c>
      <c r="D144" s="10"/>
      <c r="E144" s="20" t="s">
        <v>67</v>
      </c>
      <c r="F144" s="20" t="s">
        <v>67</v>
      </c>
      <c r="G144" s="20" t="s">
        <v>67</v>
      </c>
      <c r="H144" s="20" t="s">
        <v>292</v>
      </c>
      <c r="I144" s="20" t="s">
        <v>292</v>
      </c>
      <c r="J144" s="22">
        <v>1</v>
      </c>
      <c r="K144" s="21" t="s">
        <v>1364</v>
      </c>
    </row>
    <row r="145" spans="1:11">
      <c r="A145" s="22">
        <v>4323</v>
      </c>
      <c r="B145" s="20" t="s">
        <v>1365</v>
      </c>
      <c r="C145" s="20" t="s">
        <v>2531</v>
      </c>
      <c r="D145" s="10"/>
      <c r="E145" s="20" t="s">
        <v>68</v>
      </c>
      <c r="F145" s="20" t="s">
        <v>68</v>
      </c>
      <c r="G145" s="20" t="s">
        <v>67</v>
      </c>
      <c r="H145" s="20" t="s">
        <v>1110</v>
      </c>
      <c r="I145" s="20" t="s">
        <v>4</v>
      </c>
      <c r="J145" s="22">
        <v>1</v>
      </c>
      <c r="K145" s="21" t="s">
        <v>1366</v>
      </c>
    </row>
    <row r="146" spans="1:11">
      <c r="A146" s="22">
        <v>4324</v>
      </c>
      <c r="B146" s="20" t="s">
        <v>1367</v>
      </c>
      <c r="C146" s="20" t="s">
        <v>2531</v>
      </c>
      <c r="D146" s="10"/>
      <c r="E146" s="20" t="s">
        <v>68</v>
      </c>
      <c r="F146" s="20" t="s">
        <v>67</v>
      </c>
      <c r="G146" s="20" t="s">
        <v>67</v>
      </c>
      <c r="H146" s="20" t="s">
        <v>4</v>
      </c>
      <c r="I146" s="20" t="s">
        <v>4</v>
      </c>
      <c r="J146" s="22">
        <v>1</v>
      </c>
      <c r="K146" s="21" t="s">
        <v>1368</v>
      </c>
    </row>
    <row r="147" spans="1:11">
      <c r="A147" s="22">
        <v>4325</v>
      </c>
      <c r="B147" s="20" t="s">
        <v>1369</v>
      </c>
      <c r="C147" s="20" t="s">
        <v>2531</v>
      </c>
      <c r="D147" s="10"/>
      <c r="E147" s="20" t="s">
        <v>68</v>
      </c>
      <c r="F147" s="20" t="s">
        <v>67</v>
      </c>
      <c r="G147" s="20" t="s">
        <v>67</v>
      </c>
      <c r="H147" s="20" t="s">
        <v>4</v>
      </c>
      <c r="I147" s="20" t="s">
        <v>4</v>
      </c>
      <c r="J147" s="22">
        <v>1</v>
      </c>
      <c r="K147" s="21" t="s">
        <v>1368</v>
      </c>
    </row>
    <row r="148" spans="1:11">
      <c r="A148" s="22">
        <v>4326</v>
      </c>
      <c r="B148" s="20" t="s">
        <v>1370</v>
      </c>
      <c r="C148" s="20" t="s">
        <v>2531</v>
      </c>
      <c r="D148" s="10"/>
      <c r="E148" s="20" t="s">
        <v>68</v>
      </c>
      <c r="F148" s="20" t="s">
        <v>4</v>
      </c>
      <c r="G148" s="20" t="s">
        <v>4</v>
      </c>
      <c r="H148" s="20" t="s">
        <v>4</v>
      </c>
      <c r="I148" s="20" t="s">
        <v>4</v>
      </c>
      <c r="J148" s="22">
        <v>2</v>
      </c>
      <c r="K148" s="21" t="s">
        <v>1371</v>
      </c>
    </row>
    <row r="149" spans="1:11">
      <c r="A149" s="22">
        <v>4327</v>
      </c>
      <c r="B149" s="20" t="s">
        <v>1372</v>
      </c>
      <c r="C149" s="20" t="s">
        <v>2531</v>
      </c>
      <c r="D149" s="22">
        <v>1071</v>
      </c>
      <c r="E149" s="20" t="s">
        <v>68</v>
      </c>
      <c r="F149" s="20" t="s">
        <v>68</v>
      </c>
      <c r="G149" s="20" t="s">
        <v>67</v>
      </c>
      <c r="H149" s="20" t="s">
        <v>1373</v>
      </c>
      <c r="I149" s="20" t="s">
        <v>1374</v>
      </c>
      <c r="J149" s="22">
        <v>1</v>
      </c>
      <c r="K149" s="21" t="s">
        <v>1375</v>
      </c>
    </row>
    <row r="150" spans="1:11">
      <c r="A150" s="22">
        <v>4328</v>
      </c>
      <c r="B150" s="20" t="s">
        <v>1376</v>
      </c>
      <c r="C150" s="20" t="s">
        <v>2531</v>
      </c>
      <c r="D150" s="22">
        <v>1081</v>
      </c>
      <c r="E150" s="20" t="s">
        <v>68</v>
      </c>
      <c r="F150" s="20" t="s">
        <v>68</v>
      </c>
      <c r="G150" s="20" t="s">
        <v>67</v>
      </c>
      <c r="H150" s="20" t="s">
        <v>1377</v>
      </c>
      <c r="I150" s="20" t="s">
        <v>1378</v>
      </c>
      <c r="J150" s="22">
        <v>1</v>
      </c>
      <c r="K150" s="21" t="s">
        <v>1375</v>
      </c>
    </row>
    <row r="151" spans="1:11">
      <c r="A151" s="22">
        <v>4329</v>
      </c>
      <c r="B151" s="20" t="s">
        <v>1379</v>
      </c>
      <c r="C151" s="20" t="s">
        <v>2531</v>
      </c>
      <c r="D151" s="10"/>
      <c r="E151" s="20" t="s">
        <v>68</v>
      </c>
      <c r="F151" s="20" t="s">
        <v>67</v>
      </c>
      <c r="G151" s="20" t="s">
        <v>67</v>
      </c>
      <c r="H151" s="20" t="s">
        <v>4</v>
      </c>
      <c r="I151" s="20" t="s">
        <v>4</v>
      </c>
      <c r="J151" s="22">
        <v>1</v>
      </c>
      <c r="K151" s="21" t="s">
        <v>1375</v>
      </c>
    </row>
    <row r="152" spans="1:11">
      <c r="A152" s="22">
        <v>4330</v>
      </c>
      <c r="B152" s="20" t="s">
        <v>1380</v>
      </c>
      <c r="C152" s="20" t="s">
        <v>2531</v>
      </c>
      <c r="D152" s="10"/>
      <c r="E152" s="20" t="s">
        <v>68</v>
      </c>
      <c r="F152" s="20" t="s">
        <v>67</v>
      </c>
      <c r="G152" s="20" t="s">
        <v>67</v>
      </c>
      <c r="H152" s="20" t="s">
        <v>4</v>
      </c>
      <c r="I152" s="20" t="s">
        <v>4</v>
      </c>
      <c r="J152" s="22">
        <v>1</v>
      </c>
      <c r="K152" s="21" t="s">
        <v>1375</v>
      </c>
    </row>
    <row r="153" spans="1:11">
      <c r="A153" s="22">
        <v>4331</v>
      </c>
      <c r="B153" s="20" t="s">
        <v>1381</v>
      </c>
      <c r="C153" s="20" t="s">
        <v>2531</v>
      </c>
      <c r="D153" s="10"/>
      <c r="E153" s="20" t="s">
        <v>68</v>
      </c>
      <c r="F153" s="20" t="s">
        <v>67</v>
      </c>
      <c r="G153" s="20" t="s">
        <v>67</v>
      </c>
      <c r="H153" s="20" t="s">
        <v>4</v>
      </c>
      <c r="I153" s="20" t="s">
        <v>4</v>
      </c>
      <c r="J153" s="22">
        <v>9</v>
      </c>
      <c r="K153" s="21" t="s">
        <v>1382</v>
      </c>
    </row>
    <row r="154" spans="1:11">
      <c r="A154" s="22">
        <v>4332</v>
      </c>
      <c r="B154" s="20" t="s">
        <v>1383</v>
      </c>
      <c r="C154" s="20" t="s">
        <v>2531</v>
      </c>
      <c r="D154" s="10"/>
      <c r="E154" s="20" t="s">
        <v>68</v>
      </c>
      <c r="F154" s="20" t="s">
        <v>67</v>
      </c>
      <c r="G154" s="20" t="s">
        <v>67</v>
      </c>
      <c r="H154" s="20" t="s">
        <v>4</v>
      </c>
      <c r="I154" s="20" t="s">
        <v>4</v>
      </c>
      <c r="J154" s="22">
        <v>1</v>
      </c>
      <c r="K154" s="21" t="s">
        <v>1382</v>
      </c>
    </row>
    <row r="155" spans="1:11">
      <c r="A155" s="22">
        <v>4333</v>
      </c>
      <c r="B155" s="20" t="s">
        <v>1384</v>
      </c>
      <c r="C155" s="20" t="s">
        <v>2531</v>
      </c>
      <c r="D155" s="10"/>
      <c r="E155" s="20" t="s">
        <v>68</v>
      </c>
      <c r="F155" s="20" t="s">
        <v>67</v>
      </c>
      <c r="G155" s="20" t="s">
        <v>67</v>
      </c>
      <c r="H155" s="20" t="s">
        <v>4</v>
      </c>
      <c r="I155" s="20" t="s">
        <v>4</v>
      </c>
      <c r="J155" s="22">
        <v>1</v>
      </c>
      <c r="K155" s="21" t="s">
        <v>1382</v>
      </c>
    </row>
    <row r="156" spans="1:11">
      <c r="A156" s="22">
        <v>4334</v>
      </c>
      <c r="B156" s="20" t="s">
        <v>1385</v>
      </c>
      <c r="C156" s="20" t="s">
        <v>2531</v>
      </c>
      <c r="D156" s="22">
        <v>1072</v>
      </c>
      <c r="E156" s="20" t="s">
        <v>68</v>
      </c>
      <c r="F156" s="20" t="s">
        <v>68</v>
      </c>
      <c r="G156" s="20" t="s">
        <v>67</v>
      </c>
      <c r="H156" s="20" t="s">
        <v>1386</v>
      </c>
      <c r="I156" s="20" t="s">
        <v>15</v>
      </c>
      <c r="J156" s="22">
        <v>1</v>
      </c>
      <c r="K156" s="21" t="s">
        <v>1387</v>
      </c>
    </row>
    <row r="157" spans="1:11">
      <c r="A157" s="22">
        <v>4335</v>
      </c>
      <c r="B157" s="20" t="s">
        <v>1388</v>
      </c>
      <c r="C157" s="20" t="s">
        <v>2531</v>
      </c>
      <c r="D157" s="10"/>
      <c r="E157" s="20" t="s">
        <v>67</v>
      </c>
      <c r="F157" s="20" t="s">
        <v>67</v>
      </c>
      <c r="G157" s="20" t="s">
        <v>67</v>
      </c>
      <c r="H157" s="20" t="s">
        <v>4</v>
      </c>
      <c r="I157" s="20" t="s">
        <v>4</v>
      </c>
      <c r="J157" s="22">
        <v>1</v>
      </c>
      <c r="K157" s="21" t="s">
        <v>1389</v>
      </c>
    </row>
    <row r="158" spans="1:11">
      <c r="A158" s="22">
        <v>4336</v>
      </c>
      <c r="B158" s="20" t="s">
        <v>1390</v>
      </c>
      <c r="C158" s="20" t="s">
        <v>2533</v>
      </c>
      <c r="D158" s="22">
        <v>1071</v>
      </c>
      <c r="E158" s="20" t="s">
        <v>68</v>
      </c>
      <c r="F158" s="20" t="s">
        <v>68</v>
      </c>
      <c r="G158" s="20" t="s">
        <v>67</v>
      </c>
      <c r="H158" s="20" t="s">
        <v>1391</v>
      </c>
      <c r="I158" s="20" t="s">
        <v>16</v>
      </c>
      <c r="J158" s="22">
        <v>1</v>
      </c>
      <c r="K158" s="21" t="s">
        <v>1392</v>
      </c>
    </row>
    <row r="159" spans="1:11">
      <c r="A159" s="22">
        <v>4337</v>
      </c>
      <c r="B159" s="20" t="s">
        <v>1393</v>
      </c>
      <c r="C159" s="20" t="s">
        <v>2536</v>
      </c>
      <c r="D159" s="10"/>
      <c r="E159" s="20" t="s">
        <v>68</v>
      </c>
      <c r="F159" s="20" t="s">
        <v>67</v>
      </c>
      <c r="G159" s="20" t="s">
        <v>67</v>
      </c>
      <c r="H159" s="20" t="s">
        <v>292</v>
      </c>
      <c r="I159" s="20" t="s">
        <v>292</v>
      </c>
      <c r="J159" s="22">
        <v>1</v>
      </c>
      <c r="K159" s="21" t="s">
        <v>1394</v>
      </c>
    </row>
    <row r="160" spans="1:11">
      <c r="A160" s="22">
        <v>4338</v>
      </c>
      <c r="B160" s="20" t="s">
        <v>1395</v>
      </c>
      <c r="C160" s="20" t="s">
        <v>2536</v>
      </c>
      <c r="D160" s="10"/>
      <c r="E160" s="20" t="s">
        <v>68</v>
      </c>
      <c r="F160" s="20" t="s">
        <v>67</v>
      </c>
      <c r="G160" s="20" t="s">
        <v>67</v>
      </c>
      <c r="H160" s="20" t="s">
        <v>292</v>
      </c>
      <c r="I160" s="20" t="s">
        <v>292</v>
      </c>
      <c r="J160" s="22">
        <v>1</v>
      </c>
      <c r="K160" s="21" t="s">
        <v>1394</v>
      </c>
    </row>
    <row r="161" spans="1:11">
      <c r="A161" s="22">
        <v>4339</v>
      </c>
      <c r="B161" s="20" t="s">
        <v>1396</v>
      </c>
      <c r="C161" s="20" t="s">
        <v>2536</v>
      </c>
      <c r="D161" s="10"/>
      <c r="E161" s="20" t="s">
        <v>68</v>
      </c>
      <c r="F161" s="20" t="s">
        <v>67</v>
      </c>
      <c r="G161" s="20" t="s">
        <v>67</v>
      </c>
      <c r="H161" s="20" t="s">
        <v>292</v>
      </c>
      <c r="I161" s="20" t="s">
        <v>292</v>
      </c>
      <c r="J161" s="22">
        <v>1</v>
      </c>
      <c r="K161" s="21" t="s">
        <v>1394</v>
      </c>
    </row>
    <row r="162" spans="1:11">
      <c r="A162" s="22">
        <v>4340</v>
      </c>
      <c r="B162" s="20" t="s">
        <v>1397</v>
      </c>
      <c r="C162" s="20" t="s">
        <v>2536</v>
      </c>
      <c r="D162" s="10"/>
      <c r="E162" s="20" t="s">
        <v>68</v>
      </c>
      <c r="F162" s="20" t="s">
        <v>67</v>
      </c>
      <c r="G162" s="20" t="s">
        <v>67</v>
      </c>
      <c r="H162" s="20" t="s">
        <v>292</v>
      </c>
      <c r="I162" s="20" t="s">
        <v>292</v>
      </c>
      <c r="J162" s="22">
        <v>1</v>
      </c>
      <c r="K162" s="21" t="s">
        <v>1394</v>
      </c>
    </row>
    <row r="163" spans="1:11">
      <c r="A163" s="22">
        <v>4341</v>
      </c>
      <c r="B163" s="20" t="s">
        <v>1398</v>
      </c>
      <c r="C163" s="20" t="s">
        <v>2536</v>
      </c>
      <c r="D163" s="10"/>
      <c r="E163" s="20" t="s">
        <v>68</v>
      </c>
      <c r="F163" s="20" t="s">
        <v>67</v>
      </c>
      <c r="G163" s="20" t="s">
        <v>67</v>
      </c>
      <c r="H163" s="20" t="s">
        <v>292</v>
      </c>
      <c r="I163" s="20" t="s">
        <v>292</v>
      </c>
      <c r="J163" s="22">
        <v>1</v>
      </c>
      <c r="K163" s="21" t="s">
        <v>1394</v>
      </c>
    </row>
    <row r="164" spans="1:11">
      <c r="A164" s="22">
        <v>4342</v>
      </c>
      <c r="B164" s="20" t="s">
        <v>1399</v>
      </c>
      <c r="C164" s="20" t="s">
        <v>2536</v>
      </c>
      <c r="D164" s="10"/>
      <c r="E164" s="20" t="s">
        <v>68</v>
      </c>
      <c r="F164" s="20" t="s">
        <v>67</v>
      </c>
      <c r="G164" s="20" t="s">
        <v>67</v>
      </c>
      <c r="H164" s="20" t="s">
        <v>292</v>
      </c>
      <c r="I164" s="20" t="s">
        <v>292</v>
      </c>
      <c r="J164" s="22">
        <v>1</v>
      </c>
      <c r="K164" s="21" t="s">
        <v>1394</v>
      </c>
    </row>
    <row r="165" spans="1:11">
      <c r="A165" s="22">
        <v>4343</v>
      </c>
      <c r="B165" s="20" t="s">
        <v>1400</v>
      </c>
      <c r="C165" s="20" t="s">
        <v>2536</v>
      </c>
      <c r="D165" s="10"/>
      <c r="E165" s="20" t="s">
        <v>68</v>
      </c>
      <c r="F165" s="20" t="s">
        <v>67</v>
      </c>
      <c r="G165" s="20" t="s">
        <v>67</v>
      </c>
      <c r="H165" s="20" t="s">
        <v>292</v>
      </c>
      <c r="I165" s="20" t="s">
        <v>292</v>
      </c>
      <c r="J165" s="22">
        <v>1</v>
      </c>
      <c r="K165" s="21" t="s">
        <v>1394</v>
      </c>
    </row>
    <row r="166" spans="1:11">
      <c r="A166" s="22">
        <v>4344</v>
      </c>
      <c r="B166" s="20" t="s">
        <v>1401</v>
      </c>
      <c r="C166" s="20" t="s">
        <v>2536</v>
      </c>
      <c r="D166" s="10"/>
      <c r="E166" s="20" t="s">
        <v>68</v>
      </c>
      <c r="F166" s="20" t="s">
        <v>67</v>
      </c>
      <c r="G166" s="20" t="s">
        <v>67</v>
      </c>
      <c r="H166" s="20" t="s">
        <v>292</v>
      </c>
      <c r="I166" s="20" t="s">
        <v>292</v>
      </c>
      <c r="J166" s="22">
        <v>1</v>
      </c>
      <c r="K166" s="21" t="s">
        <v>1394</v>
      </c>
    </row>
    <row r="167" spans="1:11">
      <c r="A167" s="22">
        <v>4345</v>
      </c>
      <c r="B167" s="20" t="s">
        <v>1402</v>
      </c>
      <c r="C167" s="20" t="s">
        <v>2536</v>
      </c>
      <c r="D167" s="10"/>
      <c r="E167" s="20" t="s">
        <v>68</v>
      </c>
      <c r="F167" s="20" t="s">
        <v>67</v>
      </c>
      <c r="G167" s="20" t="s">
        <v>67</v>
      </c>
      <c r="H167" s="20" t="s">
        <v>292</v>
      </c>
      <c r="I167" s="20" t="s">
        <v>292</v>
      </c>
      <c r="J167" s="22">
        <v>1</v>
      </c>
      <c r="K167" s="21" t="s">
        <v>1394</v>
      </c>
    </row>
    <row r="168" spans="1:11">
      <c r="A168" s="22">
        <v>4346</v>
      </c>
      <c r="B168" s="20" t="s">
        <v>1403</v>
      </c>
      <c r="C168" s="20" t="s">
        <v>2536</v>
      </c>
      <c r="D168" s="10"/>
      <c r="E168" s="20" t="s">
        <v>68</v>
      </c>
      <c r="F168" s="20" t="s">
        <v>67</v>
      </c>
      <c r="G168" s="20" t="s">
        <v>67</v>
      </c>
      <c r="H168" s="20" t="s">
        <v>292</v>
      </c>
      <c r="I168" s="20" t="s">
        <v>292</v>
      </c>
      <c r="J168" s="22">
        <v>1</v>
      </c>
      <c r="K168" s="21" t="s">
        <v>1394</v>
      </c>
    </row>
    <row r="169" spans="1:11">
      <c r="A169" s="22">
        <v>4347</v>
      </c>
      <c r="B169" s="20" t="s">
        <v>1404</v>
      </c>
      <c r="C169" s="20" t="s">
        <v>2536</v>
      </c>
      <c r="D169" s="10"/>
      <c r="E169" s="20" t="s">
        <v>68</v>
      </c>
      <c r="F169" s="20" t="s">
        <v>67</v>
      </c>
      <c r="G169" s="20" t="s">
        <v>67</v>
      </c>
      <c r="H169" s="20" t="s">
        <v>292</v>
      </c>
      <c r="I169" s="20" t="s">
        <v>292</v>
      </c>
      <c r="J169" s="22">
        <v>1</v>
      </c>
      <c r="K169" s="21" t="s">
        <v>1394</v>
      </c>
    </row>
    <row r="170" spans="1:11">
      <c r="A170" s="22">
        <v>4348</v>
      </c>
      <c r="B170" s="20" t="s">
        <v>1405</v>
      </c>
      <c r="C170" s="20" t="s">
        <v>2536</v>
      </c>
      <c r="D170" s="10"/>
      <c r="E170" s="20" t="s">
        <v>68</v>
      </c>
      <c r="F170" s="20" t="s">
        <v>67</v>
      </c>
      <c r="G170" s="20" t="s">
        <v>67</v>
      </c>
      <c r="H170" s="20" t="s">
        <v>292</v>
      </c>
      <c r="I170" s="20" t="s">
        <v>292</v>
      </c>
      <c r="J170" s="22">
        <v>1</v>
      </c>
      <c r="K170" s="21" t="s">
        <v>1394</v>
      </c>
    </row>
    <row r="171" spans="1:11">
      <c r="A171" s="22">
        <v>4349</v>
      </c>
      <c r="B171" s="20" t="s">
        <v>1406</v>
      </c>
      <c r="C171" s="20" t="s">
        <v>2536</v>
      </c>
      <c r="D171" s="10"/>
      <c r="E171" s="20" t="s">
        <v>68</v>
      </c>
      <c r="F171" s="20" t="s">
        <v>67</v>
      </c>
      <c r="G171" s="20" t="s">
        <v>67</v>
      </c>
      <c r="H171" s="20" t="s">
        <v>292</v>
      </c>
      <c r="I171" s="20" t="s">
        <v>292</v>
      </c>
      <c r="J171" s="22">
        <v>1</v>
      </c>
      <c r="K171" s="21" t="s">
        <v>1394</v>
      </c>
    </row>
    <row r="172" spans="1:11">
      <c r="A172" s="22">
        <v>4350</v>
      </c>
      <c r="B172" s="20" t="s">
        <v>1407</v>
      </c>
      <c r="C172" s="20" t="s">
        <v>2536</v>
      </c>
      <c r="D172" s="10"/>
      <c r="E172" s="20" t="s">
        <v>68</v>
      </c>
      <c r="F172" s="20" t="s">
        <v>67</v>
      </c>
      <c r="G172" s="20" t="s">
        <v>67</v>
      </c>
      <c r="H172" s="20" t="s">
        <v>292</v>
      </c>
      <c r="I172" s="20" t="s">
        <v>292</v>
      </c>
      <c r="J172" s="22">
        <v>1</v>
      </c>
      <c r="K172" s="21" t="s">
        <v>1394</v>
      </c>
    </row>
    <row r="173" spans="1:11">
      <c r="A173" s="22">
        <v>4351</v>
      </c>
      <c r="B173" s="20" t="s">
        <v>1408</v>
      </c>
      <c r="C173" s="20" t="s">
        <v>2536</v>
      </c>
      <c r="D173" s="10"/>
      <c r="E173" s="20" t="s">
        <v>68</v>
      </c>
      <c r="F173" s="20" t="s">
        <v>67</v>
      </c>
      <c r="G173" s="20" t="s">
        <v>67</v>
      </c>
      <c r="H173" s="20" t="s">
        <v>292</v>
      </c>
      <c r="I173" s="20" t="s">
        <v>292</v>
      </c>
      <c r="J173" s="22">
        <v>1</v>
      </c>
      <c r="K173" s="21" t="s">
        <v>1394</v>
      </c>
    </row>
    <row r="174" spans="1:11">
      <c r="A174" s="22">
        <v>4352</v>
      </c>
      <c r="B174" s="20" t="s">
        <v>1409</v>
      </c>
      <c r="C174" s="20" t="s">
        <v>2536</v>
      </c>
      <c r="D174" s="10"/>
      <c r="E174" s="20" t="s">
        <v>4</v>
      </c>
      <c r="F174" s="20" t="s">
        <v>4</v>
      </c>
      <c r="G174" s="20" t="s">
        <v>4</v>
      </c>
      <c r="H174" s="20" t="s">
        <v>4</v>
      </c>
      <c r="I174" s="20" t="s">
        <v>4</v>
      </c>
      <c r="J174" s="22">
        <v>1</v>
      </c>
      <c r="K174" s="21" t="s">
        <v>1394</v>
      </c>
    </row>
    <row r="175" spans="1:11">
      <c r="A175" s="22">
        <v>4353</v>
      </c>
      <c r="B175" s="20" t="s">
        <v>1410</v>
      </c>
      <c r="C175" s="20" t="s">
        <v>2536</v>
      </c>
      <c r="D175" s="10"/>
      <c r="E175" s="20" t="s">
        <v>68</v>
      </c>
      <c r="F175" s="20" t="s">
        <v>67</v>
      </c>
      <c r="G175" s="20" t="s">
        <v>67</v>
      </c>
      <c r="H175" s="20" t="s">
        <v>292</v>
      </c>
      <c r="I175" s="20" t="s">
        <v>292</v>
      </c>
      <c r="J175" s="22">
        <v>1</v>
      </c>
      <c r="K175" s="21" t="s">
        <v>1394</v>
      </c>
    </row>
    <row r="176" spans="1:11">
      <c r="A176" s="22">
        <v>4354</v>
      </c>
      <c r="B176" s="20" t="s">
        <v>1411</v>
      </c>
      <c r="C176" s="20" t="s">
        <v>2126</v>
      </c>
      <c r="D176" s="10"/>
      <c r="E176" s="20" t="s">
        <v>68</v>
      </c>
      <c r="F176" s="20" t="s">
        <v>67</v>
      </c>
      <c r="G176" s="20" t="s">
        <v>67</v>
      </c>
      <c r="H176" s="20" t="s">
        <v>292</v>
      </c>
      <c r="I176" s="20" t="s">
        <v>292</v>
      </c>
      <c r="J176" s="22">
        <v>1</v>
      </c>
      <c r="K176" s="21" t="s">
        <v>1412</v>
      </c>
    </row>
    <row r="177" spans="1:11">
      <c r="A177" s="22">
        <v>4355</v>
      </c>
      <c r="B177" s="20" t="s">
        <v>1413</v>
      </c>
      <c r="C177" s="20" t="s">
        <v>2126</v>
      </c>
      <c r="D177" s="22">
        <v>1068</v>
      </c>
      <c r="E177" s="20" t="s">
        <v>68</v>
      </c>
      <c r="F177" s="20" t="s">
        <v>68</v>
      </c>
      <c r="G177" s="20" t="s">
        <v>67</v>
      </c>
      <c r="H177" s="20" t="s">
        <v>1414</v>
      </c>
      <c r="I177" s="20" t="s">
        <v>17</v>
      </c>
      <c r="J177" s="22">
        <v>1</v>
      </c>
      <c r="K177" s="21" t="s">
        <v>1415</v>
      </c>
    </row>
    <row r="178" spans="1:11">
      <c r="A178" s="22">
        <v>4356</v>
      </c>
      <c r="B178" s="20" t="s">
        <v>1416</v>
      </c>
      <c r="C178" s="20" t="s">
        <v>2126</v>
      </c>
      <c r="D178" s="10"/>
      <c r="E178" s="20" t="s">
        <v>68</v>
      </c>
      <c r="F178" s="20" t="s">
        <v>67</v>
      </c>
      <c r="G178" s="20" t="s">
        <v>67</v>
      </c>
      <c r="H178" s="20" t="s">
        <v>292</v>
      </c>
      <c r="I178" s="20" t="s">
        <v>292</v>
      </c>
      <c r="J178" s="22">
        <v>1</v>
      </c>
      <c r="K178" s="21" t="s">
        <v>1415</v>
      </c>
    </row>
    <row r="179" spans="1:11">
      <c r="A179" s="22">
        <v>4357</v>
      </c>
      <c r="B179" s="20" t="s">
        <v>1417</v>
      </c>
      <c r="C179" s="20" t="s">
        <v>2126</v>
      </c>
      <c r="D179" s="10"/>
      <c r="E179" s="20" t="s">
        <v>68</v>
      </c>
      <c r="F179" s="20" t="s">
        <v>67</v>
      </c>
      <c r="G179" s="20" t="s">
        <v>67</v>
      </c>
      <c r="H179" s="20" t="s">
        <v>292</v>
      </c>
      <c r="I179" s="20" t="s">
        <v>292</v>
      </c>
      <c r="J179" s="22">
        <v>1</v>
      </c>
      <c r="K179" s="21" t="s">
        <v>1418</v>
      </c>
    </row>
    <row r="180" spans="1:11">
      <c r="A180" s="22">
        <v>4358</v>
      </c>
      <c r="B180" s="20" t="s">
        <v>1419</v>
      </c>
      <c r="C180" s="20" t="s">
        <v>2126</v>
      </c>
      <c r="D180" s="20">
        <v>1069</v>
      </c>
      <c r="E180" s="20" t="s">
        <v>68</v>
      </c>
      <c r="F180" s="20" t="s">
        <v>68</v>
      </c>
      <c r="G180" s="20" t="s">
        <v>67</v>
      </c>
      <c r="H180" s="20" t="s">
        <v>1420</v>
      </c>
      <c r="I180" s="20" t="s">
        <v>1421</v>
      </c>
      <c r="J180" s="22">
        <v>1</v>
      </c>
      <c r="K180" s="21" t="s">
        <v>1422</v>
      </c>
    </row>
    <row r="181" spans="1:11">
      <c r="A181" s="22">
        <v>4359</v>
      </c>
      <c r="B181" s="20" t="s">
        <v>1423</v>
      </c>
      <c r="C181" s="20" t="s">
        <v>2126</v>
      </c>
      <c r="D181" s="22">
        <v>1065</v>
      </c>
      <c r="E181" s="20" t="s">
        <v>68</v>
      </c>
      <c r="F181" s="20" t="s">
        <v>68</v>
      </c>
      <c r="G181" s="20" t="s">
        <v>67</v>
      </c>
      <c r="H181" s="20" t="s">
        <v>1424</v>
      </c>
      <c r="I181" s="20" t="s">
        <v>18</v>
      </c>
      <c r="J181" s="22">
        <v>1</v>
      </c>
      <c r="K181" s="21" t="s">
        <v>1422</v>
      </c>
    </row>
    <row r="182" spans="1:11">
      <c r="A182" s="22">
        <v>4360</v>
      </c>
      <c r="B182" s="20" t="s">
        <v>1425</v>
      </c>
      <c r="C182" s="20" t="s">
        <v>2126</v>
      </c>
      <c r="D182" s="10"/>
      <c r="E182" s="20" t="s">
        <v>68</v>
      </c>
      <c r="F182" s="20" t="s">
        <v>67</v>
      </c>
      <c r="G182" s="20" t="s">
        <v>67</v>
      </c>
      <c r="H182" s="20" t="s">
        <v>292</v>
      </c>
      <c r="I182" s="20" t="s">
        <v>292</v>
      </c>
      <c r="J182" s="22">
        <v>1</v>
      </c>
      <c r="K182" s="21" t="s">
        <v>1422</v>
      </c>
    </row>
    <row r="183" spans="1:11">
      <c r="A183" s="22">
        <v>4361</v>
      </c>
      <c r="B183" s="20" t="s">
        <v>1426</v>
      </c>
      <c r="C183" s="20" t="s">
        <v>2126</v>
      </c>
      <c r="D183" s="10"/>
      <c r="E183" s="20" t="s">
        <v>68</v>
      </c>
      <c r="F183" s="20" t="s">
        <v>67</v>
      </c>
      <c r="G183" s="20" t="s">
        <v>67</v>
      </c>
      <c r="H183" s="20" t="s">
        <v>292</v>
      </c>
      <c r="I183" s="20" t="s">
        <v>292</v>
      </c>
      <c r="J183" s="22">
        <v>1</v>
      </c>
      <c r="K183" s="21" t="s">
        <v>1427</v>
      </c>
    </row>
    <row r="184" spans="1:11">
      <c r="A184" s="22">
        <v>4362</v>
      </c>
      <c r="B184" s="20" t="s">
        <v>1428</v>
      </c>
      <c r="C184" s="20" t="s">
        <v>2126</v>
      </c>
      <c r="D184" s="10"/>
      <c r="E184" s="20" t="s">
        <v>68</v>
      </c>
      <c r="F184" s="20" t="s">
        <v>67</v>
      </c>
      <c r="G184" s="20" t="s">
        <v>67</v>
      </c>
      <c r="H184" s="20" t="s">
        <v>292</v>
      </c>
      <c r="I184" s="20" t="s">
        <v>292</v>
      </c>
      <c r="J184" s="22">
        <v>1</v>
      </c>
      <c r="K184" s="21" t="s">
        <v>1427</v>
      </c>
    </row>
    <row r="185" spans="1:11">
      <c r="A185" s="22">
        <v>4363</v>
      </c>
      <c r="B185" s="20" t="s">
        <v>1429</v>
      </c>
      <c r="C185" s="20" t="s">
        <v>2126</v>
      </c>
      <c r="D185" s="10"/>
      <c r="E185" s="20" t="s">
        <v>68</v>
      </c>
      <c r="F185" s="20" t="s">
        <v>67</v>
      </c>
      <c r="G185" s="20" t="s">
        <v>67</v>
      </c>
      <c r="H185" s="20" t="s">
        <v>292</v>
      </c>
      <c r="I185" s="20" t="s">
        <v>292</v>
      </c>
      <c r="J185" s="22">
        <v>1</v>
      </c>
      <c r="K185" s="21" t="s">
        <v>1427</v>
      </c>
    </row>
    <row r="186" spans="1:11">
      <c r="A186" s="22">
        <v>4364</v>
      </c>
      <c r="B186" s="20" t="s">
        <v>1430</v>
      </c>
      <c r="C186" s="20" t="s">
        <v>2126</v>
      </c>
      <c r="D186" s="10"/>
      <c r="E186" s="20" t="s">
        <v>68</v>
      </c>
      <c r="F186" s="20" t="s">
        <v>67</v>
      </c>
      <c r="G186" s="20" t="s">
        <v>67</v>
      </c>
      <c r="H186" s="20" t="s">
        <v>292</v>
      </c>
      <c r="I186" s="20" t="s">
        <v>292</v>
      </c>
      <c r="J186" s="22">
        <v>1</v>
      </c>
      <c r="K186" s="21" t="s">
        <v>1427</v>
      </c>
    </row>
    <row r="187" spans="1:11">
      <c r="A187" s="22">
        <v>4365</v>
      </c>
      <c r="B187" s="20" t="s">
        <v>1431</v>
      </c>
      <c r="C187" s="20" t="s">
        <v>2126</v>
      </c>
      <c r="D187" s="10"/>
      <c r="E187" s="20" t="s">
        <v>67</v>
      </c>
      <c r="F187" s="20" t="s">
        <v>67</v>
      </c>
      <c r="G187" s="20" t="s">
        <v>67</v>
      </c>
      <c r="H187" s="20" t="s">
        <v>292</v>
      </c>
      <c r="I187" s="20" t="s">
        <v>292</v>
      </c>
      <c r="J187" s="22">
        <v>1</v>
      </c>
      <c r="K187" s="21" t="s">
        <v>1427</v>
      </c>
    </row>
    <row r="188" spans="1:11">
      <c r="A188" s="22">
        <v>4366</v>
      </c>
      <c r="B188" s="20" t="s">
        <v>1432</v>
      </c>
      <c r="C188" s="20" t="s">
        <v>2126</v>
      </c>
      <c r="D188" s="10"/>
      <c r="E188" s="20" t="s">
        <v>68</v>
      </c>
      <c r="F188" s="20" t="s">
        <v>67</v>
      </c>
      <c r="G188" s="20" t="s">
        <v>67</v>
      </c>
      <c r="H188" s="20" t="s">
        <v>292</v>
      </c>
      <c r="I188" s="20" t="s">
        <v>292</v>
      </c>
      <c r="J188" s="22">
        <v>1</v>
      </c>
      <c r="K188" s="21" t="s">
        <v>1433</v>
      </c>
    </row>
    <row r="189" spans="1:11">
      <c r="A189" s="22">
        <v>4367</v>
      </c>
      <c r="B189" s="20" t="s">
        <v>1434</v>
      </c>
      <c r="C189" s="20" t="s">
        <v>2126</v>
      </c>
      <c r="D189" s="10"/>
      <c r="E189" s="20" t="s">
        <v>68</v>
      </c>
      <c r="F189" s="20" t="s">
        <v>67</v>
      </c>
      <c r="G189" s="20" t="s">
        <v>67</v>
      </c>
      <c r="H189" s="20" t="s">
        <v>292</v>
      </c>
      <c r="I189" s="20" t="s">
        <v>292</v>
      </c>
      <c r="J189" s="22">
        <v>1</v>
      </c>
      <c r="K189" s="21" t="s">
        <v>1433</v>
      </c>
    </row>
    <row r="190" spans="1:11">
      <c r="A190" s="22">
        <v>4368</v>
      </c>
      <c r="B190" s="20" t="s">
        <v>1435</v>
      </c>
      <c r="C190" s="20" t="s">
        <v>2126</v>
      </c>
      <c r="D190" s="10"/>
      <c r="E190" s="20" t="s">
        <v>68</v>
      </c>
      <c r="F190" s="20" t="s">
        <v>67</v>
      </c>
      <c r="G190" s="20" t="s">
        <v>67</v>
      </c>
      <c r="H190" s="20" t="s">
        <v>292</v>
      </c>
      <c r="I190" s="20" t="s">
        <v>292</v>
      </c>
      <c r="J190" s="22">
        <v>1</v>
      </c>
      <c r="K190" s="21" t="s">
        <v>1433</v>
      </c>
    </row>
    <row r="191" spans="1:11">
      <c r="A191" s="22">
        <v>4369</v>
      </c>
      <c r="B191" s="20" t="s">
        <v>1436</v>
      </c>
      <c r="C191" s="20" t="s">
        <v>2126</v>
      </c>
      <c r="D191" s="10"/>
      <c r="E191" s="20" t="s">
        <v>67</v>
      </c>
      <c r="F191" s="20" t="s">
        <v>67</v>
      </c>
      <c r="G191" s="20" t="s">
        <v>67</v>
      </c>
      <c r="H191" s="20" t="s">
        <v>292</v>
      </c>
      <c r="I191" s="20" t="s">
        <v>292</v>
      </c>
      <c r="J191" s="22">
        <v>1</v>
      </c>
      <c r="K191" s="21" t="s">
        <v>1433</v>
      </c>
    </row>
    <row r="192" spans="1:11">
      <c r="A192" s="22">
        <v>4370</v>
      </c>
      <c r="B192" s="20" t="s">
        <v>1437</v>
      </c>
      <c r="C192" s="20" t="s">
        <v>2126</v>
      </c>
      <c r="D192" s="10"/>
      <c r="E192" s="20" t="s">
        <v>67</v>
      </c>
      <c r="F192" s="20" t="s">
        <v>67</v>
      </c>
      <c r="G192" s="20" t="s">
        <v>67</v>
      </c>
      <c r="H192" s="20" t="s">
        <v>292</v>
      </c>
      <c r="I192" s="20" t="s">
        <v>292</v>
      </c>
      <c r="J192" s="22">
        <v>1</v>
      </c>
      <c r="K192" s="21" t="s">
        <v>1433</v>
      </c>
    </row>
    <row r="193" spans="1:11">
      <c r="A193" s="22">
        <v>4371</v>
      </c>
      <c r="B193" s="20" t="s">
        <v>1438</v>
      </c>
      <c r="C193" s="20" t="s">
        <v>2126</v>
      </c>
      <c r="D193" s="10"/>
      <c r="E193" s="20" t="s">
        <v>68</v>
      </c>
      <c r="F193" s="20" t="s">
        <v>67</v>
      </c>
      <c r="G193" s="20" t="s">
        <v>67</v>
      </c>
      <c r="H193" s="20" t="s">
        <v>292</v>
      </c>
      <c r="I193" s="20" t="s">
        <v>292</v>
      </c>
      <c r="J193" s="22">
        <v>1</v>
      </c>
      <c r="K193" s="21" t="s">
        <v>1439</v>
      </c>
    </row>
    <row r="194" spans="1:11">
      <c r="A194" s="22">
        <v>4372</v>
      </c>
      <c r="B194" s="20" t="s">
        <v>1440</v>
      </c>
      <c r="C194" s="20" t="s">
        <v>2126</v>
      </c>
      <c r="D194" s="10"/>
      <c r="E194" s="20" t="s">
        <v>68</v>
      </c>
      <c r="F194" s="20" t="s">
        <v>67</v>
      </c>
      <c r="G194" s="20" t="s">
        <v>67</v>
      </c>
      <c r="H194" s="20" t="s">
        <v>292</v>
      </c>
      <c r="I194" s="20" t="s">
        <v>292</v>
      </c>
      <c r="J194" s="22">
        <v>1</v>
      </c>
      <c r="K194" s="21" t="s">
        <v>1439</v>
      </c>
    </row>
    <row r="195" spans="1:11">
      <c r="A195" s="22">
        <v>4373</v>
      </c>
      <c r="B195" s="20" t="s">
        <v>1441</v>
      </c>
      <c r="C195" s="20" t="s">
        <v>2126</v>
      </c>
      <c r="D195" s="10"/>
      <c r="E195" s="20" t="s">
        <v>68</v>
      </c>
      <c r="F195" s="20" t="s">
        <v>67</v>
      </c>
      <c r="G195" s="20" t="s">
        <v>67</v>
      </c>
      <c r="H195" s="20" t="s">
        <v>292</v>
      </c>
      <c r="I195" s="20" t="s">
        <v>292</v>
      </c>
      <c r="J195" s="22">
        <v>1</v>
      </c>
      <c r="K195" s="21" t="s">
        <v>1442</v>
      </c>
    </row>
    <row r="196" spans="1:11">
      <c r="A196" s="22">
        <v>4374</v>
      </c>
      <c r="B196" s="20" t="s">
        <v>1443</v>
      </c>
      <c r="C196" s="20" t="s">
        <v>2126</v>
      </c>
      <c r="D196" s="10"/>
      <c r="E196" s="20" t="s">
        <v>68</v>
      </c>
      <c r="F196" s="20" t="s">
        <v>67</v>
      </c>
      <c r="G196" s="20" t="s">
        <v>67</v>
      </c>
      <c r="H196" s="20" t="s">
        <v>292</v>
      </c>
      <c r="I196" s="20" t="s">
        <v>292</v>
      </c>
      <c r="J196" s="22">
        <v>1</v>
      </c>
      <c r="K196" s="21" t="s">
        <v>1442</v>
      </c>
    </row>
    <row r="197" spans="1:11">
      <c r="A197" s="22">
        <v>4375</v>
      </c>
      <c r="B197" s="20" t="s">
        <v>1444</v>
      </c>
      <c r="C197" s="20" t="s">
        <v>2126</v>
      </c>
      <c r="D197" s="10"/>
      <c r="E197" s="20" t="s">
        <v>68</v>
      </c>
      <c r="F197" s="20" t="s">
        <v>67</v>
      </c>
      <c r="G197" s="20" t="s">
        <v>67</v>
      </c>
      <c r="H197" s="20" t="s">
        <v>292</v>
      </c>
      <c r="I197" s="20" t="s">
        <v>292</v>
      </c>
      <c r="J197" s="22">
        <v>1</v>
      </c>
      <c r="K197" s="21" t="s">
        <v>1442</v>
      </c>
    </row>
    <row r="198" spans="1:11">
      <c r="A198" s="22">
        <v>4376</v>
      </c>
      <c r="B198" s="20" t="s">
        <v>1445</v>
      </c>
      <c r="C198" s="20" t="s">
        <v>2126</v>
      </c>
      <c r="D198" s="10"/>
      <c r="E198" s="20" t="s">
        <v>68</v>
      </c>
      <c r="F198" s="20" t="s">
        <v>67</v>
      </c>
      <c r="G198" s="20" t="s">
        <v>67</v>
      </c>
      <c r="H198" s="20" t="s">
        <v>292</v>
      </c>
      <c r="I198" s="20" t="s">
        <v>292</v>
      </c>
      <c r="J198" s="22">
        <v>1</v>
      </c>
      <c r="K198" s="21" t="s">
        <v>1442</v>
      </c>
    </row>
    <row r="199" spans="1:11">
      <c r="A199" s="22">
        <v>4377</v>
      </c>
      <c r="B199" s="20" t="s">
        <v>1446</v>
      </c>
      <c r="C199" s="20" t="s">
        <v>2126</v>
      </c>
      <c r="D199" s="10"/>
      <c r="E199" s="20" t="s">
        <v>68</v>
      </c>
      <c r="F199" s="20" t="s">
        <v>67</v>
      </c>
      <c r="G199" s="20" t="s">
        <v>67</v>
      </c>
      <c r="H199" s="20" t="s">
        <v>292</v>
      </c>
      <c r="I199" s="20" t="s">
        <v>292</v>
      </c>
      <c r="J199" s="22">
        <v>1</v>
      </c>
      <c r="K199" s="21" t="s">
        <v>1447</v>
      </c>
    </row>
    <row r="200" spans="1:11">
      <c r="A200" s="22">
        <v>4378</v>
      </c>
      <c r="B200" s="20" t="s">
        <v>1448</v>
      </c>
      <c r="C200" s="20" t="s">
        <v>2126</v>
      </c>
      <c r="D200" s="10"/>
      <c r="E200" s="20" t="s">
        <v>68</v>
      </c>
      <c r="F200" s="20" t="s">
        <v>67</v>
      </c>
      <c r="G200" s="20" t="s">
        <v>67</v>
      </c>
      <c r="H200" s="20" t="s">
        <v>292</v>
      </c>
      <c r="I200" s="20" t="s">
        <v>292</v>
      </c>
      <c r="J200" s="22">
        <v>1</v>
      </c>
      <c r="K200" s="21" t="s">
        <v>1449</v>
      </c>
    </row>
    <row r="201" spans="1:11">
      <c r="A201" s="22">
        <v>4379</v>
      </c>
      <c r="B201" s="20" t="s">
        <v>1450</v>
      </c>
      <c r="C201" s="20" t="s">
        <v>2126</v>
      </c>
      <c r="D201" s="10"/>
      <c r="E201" s="20" t="s">
        <v>68</v>
      </c>
      <c r="F201" s="20" t="s">
        <v>67</v>
      </c>
      <c r="G201" s="20" t="s">
        <v>67</v>
      </c>
      <c r="H201" s="20" t="s">
        <v>292</v>
      </c>
      <c r="I201" s="20" t="s">
        <v>292</v>
      </c>
      <c r="J201" s="22">
        <v>1</v>
      </c>
      <c r="K201" s="21" t="s">
        <v>1451</v>
      </c>
    </row>
    <row r="202" spans="1:11">
      <c r="A202" s="22">
        <v>4380</v>
      </c>
      <c r="B202" s="20" t="s">
        <v>1452</v>
      </c>
      <c r="C202" s="20" t="s">
        <v>2126</v>
      </c>
      <c r="D202" s="10"/>
      <c r="E202" s="20" t="s">
        <v>68</v>
      </c>
      <c r="F202" s="20" t="s">
        <v>67</v>
      </c>
      <c r="G202" s="20" t="s">
        <v>67</v>
      </c>
      <c r="H202" s="20" t="s">
        <v>292</v>
      </c>
      <c r="I202" s="20" t="s">
        <v>292</v>
      </c>
      <c r="J202" s="22">
        <v>1</v>
      </c>
      <c r="K202" s="21" t="s">
        <v>1453</v>
      </c>
    </row>
    <row r="203" spans="1:11">
      <c r="A203" s="22">
        <v>4381</v>
      </c>
      <c r="B203" s="20" t="s">
        <v>1454</v>
      </c>
      <c r="C203" s="20" t="s">
        <v>2126</v>
      </c>
      <c r="D203" s="10"/>
      <c r="E203" s="20" t="s">
        <v>68</v>
      </c>
      <c r="F203" s="20" t="s">
        <v>67</v>
      </c>
      <c r="G203" s="20" t="s">
        <v>67</v>
      </c>
      <c r="H203" s="20" t="s">
        <v>292</v>
      </c>
      <c r="I203" s="20" t="s">
        <v>292</v>
      </c>
      <c r="J203" s="22">
        <v>1</v>
      </c>
      <c r="K203" s="21" t="s">
        <v>1455</v>
      </c>
    </row>
    <row r="204" spans="1:11">
      <c r="A204" s="22">
        <v>4382</v>
      </c>
      <c r="B204" s="20" t="s">
        <v>1456</v>
      </c>
      <c r="C204" s="20" t="s">
        <v>2534</v>
      </c>
      <c r="D204" s="10"/>
      <c r="E204" s="20" t="s">
        <v>68</v>
      </c>
      <c r="F204" s="20" t="s">
        <v>67</v>
      </c>
      <c r="G204" s="20" t="s">
        <v>67</v>
      </c>
      <c r="H204" s="20" t="s">
        <v>292</v>
      </c>
      <c r="I204" s="20" t="s">
        <v>292</v>
      </c>
      <c r="J204" s="22">
        <v>1</v>
      </c>
      <c r="K204" s="21" t="s">
        <v>1457</v>
      </c>
    </row>
    <row r="205" spans="1:11">
      <c r="A205" s="22">
        <v>4383</v>
      </c>
      <c r="B205" s="20" t="s">
        <v>1458</v>
      </c>
      <c r="C205" s="20" t="s">
        <v>2531</v>
      </c>
      <c r="D205" s="10"/>
      <c r="E205" s="20" t="s">
        <v>68</v>
      </c>
      <c r="F205" s="20" t="s">
        <v>67</v>
      </c>
      <c r="G205" s="20" t="s">
        <v>67</v>
      </c>
      <c r="H205" s="20" t="s">
        <v>4</v>
      </c>
      <c r="I205" s="20" t="s">
        <v>4</v>
      </c>
      <c r="J205" s="22">
        <v>1</v>
      </c>
      <c r="K205" s="21" t="s">
        <v>1459</v>
      </c>
    </row>
    <row r="206" spans="1:11">
      <c r="A206" s="22">
        <v>4384</v>
      </c>
      <c r="B206" s="20" t="s">
        <v>1460</v>
      </c>
      <c r="C206" s="20" t="s">
        <v>2531</v>
      </c>
      <c r="D206" s="10"/>
      <c r="E206" s="20" t="s">
        <v>67</v>
      </c>
      <c r="F206" s="20" t="s">
        <v>67</v>
      </c>
      <c r="G206" s="20" t="s">
        <v>67</v>
      </c>
      <c r="H206" s="20" t="s">
        <v>4</v>
      </c>
      <c r="I206" s="20" t="s">
        <v>4</v>
      </c>
      <c r="J206" s="22">
        <v>1</v>
      </c>
      <c r="K206" s="21" t="s">
        <v>1459</v>
      </c>
    </row>
    <row r="207" spans="1:11">
      <c r="A207" s="22">
        <v>4385</v>
      </c>
      <c r="B207" s="20" t="s">
        <v>1461</v>
      </c>
      <c r="C207" s="20" t="s">
        <v>2531</v>
      </c>
      <c r="D207" s="10"/>
      <c r="E207" s="20" t="s">
        <v>67</v>
      </c>
      <c r="F207" s="20" t="s">
        <v>67</v>
      </c>
      <c r="G207" s="20" t="s">
        <v>67</v>
      </c>
      <c r="H207" s="20" t="s">
        <v>4</v>
      </c>
      <c r="I207" s="20" t="s">
        <v>4</v>
      </c>
      <c r="J207" s="22">
        <v>1</v>
      </c>
      <c r="K207" s="21" t="s">
        <v>1459</v>
      </c>
    </row>
    <row r="208" spans="1:11">
      <c r="A208" s="22">
        <v>4386</v>
      </c>
      <c r="B208" s="20" t="s">
        <v>1462</v>
      </c>
      <c r="C208" s="20" t="s">
        <v>2531</v>
      </c>
      <c r="D208" s="10"/>
      <c r="E208" s="20" t="s">
        <v>68</v>
      </c>
      <c r="F208" s="20" t="s">
        <v>67</v>
      </c>
      <c r="G208" s="20" t="s">
        <v>67</v>
      </c>
      <c r="H208" s="20" t="s">
        <v>4</v>
      </c>
      <c r="I208" s="20" t="s">
        <v>4</v>
      </c>
      <c r="J208" s="22">
        <v>1</v>
      </c>
      <c r="K208" s="21" t="s">
        <v>1463</v>
      </c>
    </row>
    <row r="209" spans="1:11">
      <c r="A209" s="22">
        <v>4387</v>
      </c>
      <c r="B209" s="20" t="s">
        <v>1464</v>
      </c>
      <c r="C209" s="20" t="s">
        <v>2531</v>
      </c>
      <c r="D209" s="10"/>
      <c r="E209" s="20" t="s">
        <v>68</v>
      </c>
      <c r="F209" s="20" t="s">
        <v>67</v>
      </c>
      <c r="G209" s="20" t="s">
        <v>67</v>
      </c>
      <c r="H209" s="20" t="s">
        <v>4</v>
      </c>
      <c r="I209" s="20" t="s">
        <v>4</v>
      </c>
      <c r="J209" s="22">
        <v>1</v>
      </c>
      <c r="K209" s="21" t="s">
        <v>1463</v>
      </c>
    </row>
    <row r="210" spans="1:11">
      <c r="A210" s="22">
        <v>4388</v>
      </c>
      <c r="B210" s="20" t="s">
        <v>1465</v>
      </c>
      <c r="C210" s="20" t="s">
        <v>2126</v>
      </c>
      <c r="D210" s="22">
        <v>1026</v>
      </c>
      <c r="E210" s="20" t="s">
        <v>67</v>
      </c>
      <c r="F210" s="20" t="s">
        <v>68</v>
      </c>
      <c r="G210" s="20" t="s">
        <v>67</v>
      </c>
      <c r="H210" s="20" t="s">
        <v>1466</v>
      </c>
      <c r="I210" s="20" t="s">
        <v>19</v>
      </c>
      <c r="J210" s="22">
        <v>1</v>
      </c>
      <c r="K210" s="21" t="s">
        <v>1467</v>
      </c>
    </row>
    <row r="211" spans="1:11">
      <c r="A211" s="22">
        <v>4389</v>
      </c>
      <c r="B211" s="20" t="s">
        <v>1468</v>
      </c>
      <c r="C211" s="20" t="s">
        <v>2126</v>
      </c>
      <c r="D211" s="22">
        <v>1020</v>
      </c>
      <c r="E211" s="20" t="s">
        <v>68</v>
      </c>
      <c r="F211" s="20" t="s">
        <v>68</v>
      </c>
      <c r="G211" s="20" t="s">
        <v>67</v>
      </c>
      <c r="H211" s="20" t="s">
        <v>1469</v>
      </c>
      <c r="I211" s="20" t="s">
        <v>1470</v>
      </c>
      <c r="J211" s="22">
        <v>1</v>
      </c>
      <c r="K211" s="21" t="s">
        <v>1467</v>
      </c>
    </row>
    <row r="212" spans="1:11">
      <c r="A212" s="22">
        <v>4390</v>
      </c>
      <c r="B212" s="20" t="s">
        <v>1471</v>
      </c>
      <c r="C212" s="20" t="s">
        <v>2532</v>
      </c>
      <c r="D212" s="10"/>
      <c r="E212" s="20" t="s">
        <v>67</v>
      </c>
      <c r="F212" s="20" t="s">
        <v>67</v>
      </c>
      <c r="G212" s="20" t="s">
        <v>67</v>
      </c>
      <c r="H212" s="20" t="s">
        <v>292</v>
      </c>
      <c r="I212" s="20" t="s">
        <v>292</v>
      </c>
      <c r="J212" s="22">
        <v>1</v>
      </c>
      <c r="K212" s="21" t="s">
        <v>1472</v>
      </c>
    </row>
    <row r="213" spans="1:11">
      <c r="A213" s="22">
        <v>4391</v>
      </c>
      <c r="B213" s="20" t="s">
        <v>1473</v>
      </c>
      <c r="C213" s="20" t="s">
        <v>2532</v>
      </c>
      <c r="D213" s="10"/>
      <c r="E213" s="20" t="s">
        <v>68</v>
      </c>
      <c r="F213" s="20" t="s">
        <v>4</v>
      </c>
      <c r="G213" s="20" t="s">
        <v>4</v>
      </c>
      <c r="H213" s="20" t="s">
        <v>4</v>
      </c>
      <c r="I213" s="20" t="s">
        <v>4</v>
      </c>
      <c r="J213" s="22">
        <v>1</v>
      </c>
      <c r="K213" s="21" t="s">
        <v>1474</v>
      </c>
    </row>
    <row r="214" spans="1:11">
      <c r="A214" s="22">
        <v>4392</v>
      </c>
      <c r="B214" s="20" t="s">
        <v>1475</v>
      </c>
      <c r="C214" s="20" t="s">
        <v>2532</v>
      </c>
      <c r="D214" s="10"/>
      <c r="E214" s="20" t="s">
        <v>4</v>
      </c>
      <c r="F214" s="20" t="s">
        <v>4</v>
      </c>
      <c r="G214" s="20" t="s">
        <v>4</v>
      </c>
      <c r="H214" s="20" t="s">
        <v>4</v>
      </c>
      <c r="I214" s="20" t="s">
        <v>4</v>
      </c>
      <c r="J214" s="22">
        <v>1</v>
      </c>
      <c r="K214" s="21" t="s">
        <v>1474</v>
      </c>
    </row>
    <row r="215" spans="1:11">
      <c r="A215" s="22">
        <v>4393</v>
      </c>
      <c r="B215" s="20" t="s">
        <v>1475</v>
      </c>
      <c r="C215" s="20" t="s">
        <v>2532</v>
      </c>
      <c r="D215" s="22">
        <v>1077</v>
      </c>
      <c r="E215" s="20" t="s">
        <v>4</v>
      </c>
      <c r="F215" s="20" t="s">
        <v>4</v>
      </c>
      <c r="G215" s="20" t="s">
        <v>4</v>
      </c>
      <c r="H215" s="20" t="s">
        <v>4</v>
      </c>
      <c r="I215" s="20" t="s">
        <v>4</v>
      </c>
      <c r="J215" s="22">
        <v>1</v>
      </c>
      <c r="K215" s="21" t="s">
        <v>1474</v>
      </c>
    </row>
    <row r="216" spans="1:11">
      <c r="A216" s="22">
        <v>4394</v>
      </c>
      <c r="B216" s="20" t="s">
        <v>1476</v>
      </c>
      <c r="C216" s="20" t="s">
        <v>2533</v>
      </c>
      <c r="D216" s="10"/>
      <c r="E216" s="20" t="s">
        <v>68</v>
      </c>
      <c r="F216" s="20" t="s">
        <v>67</v>
      </c>
      <c r="G216" s="20" t="s">
        <v>67</v>
      </c>
      <c r="H216" s="20" t="s">
        <v>292</v>
      </c>
      <c r="I216" s="20" t="s">
        <v>292</v>
      </c>
      <c r="J216" s="22">
        <v>1</v>
      </c>
      <c r="K216" s="21" t="s">
        <v>1477</v>
      </c>
    </row>
    <row r="217" spans="1:11">
      <c r="A217" s="22">
        <v>4395</v>
      </c>
      <c r="B217" s="20" t="s">
        <v>1478</v>
      </c>
      <c r="C217" s="20" t="s">
        <v>2532</v>
      </c>
      <c r="D217" s="10"/>
      <c r="E217" s="20" t="s">
        <v>68</v>
      </c>
      <c r="F217" s="20" t="s">
        <v>67</v>
      </c>
      <c r="G217" s="20" t="s">
        <v>67</v>
      </c>
      <c r="H217" s="20" t="s">
        <v>292</v>
      </c>
      <c r="I217" s="20" t="s">
        <v>292</v>
      </c>
      <c r="J217" s="22">
        <v>1</v>
      </c>
      <c r="K217" s="21" t="s">
        <v>1479</v>
      </c>
    </row>
    <row r="218" spans="1:11">
      <c r="A218" s="22">
        <v>4396</v>
      </c>
      <c r="B218" s="20" t="s">
        <v>1480</v>
      </c>
      <c r="C218" s="20" t="s">
        <v>2532</v>
      </c>
      <c r="D218" s="10"/>
      <c r="E218" s="20" t="s">
        <v>68</v>
      </c>
      <c r="F218" s="20" t="s">
        <v>67</v>
      </c>
      <c r="G218" s="20" t="s">
        <v>67</v>
      </c>
      <c r="H218" s="20" t="s">
        <v>292</v>
      </c>
      <c r="I218" s="20" t="s">
        <v>292</v>
      </c>
      <c r="J218" s="22">
        <v>1</v>
      </c>
      <c r="K218" s="21" t="s">
        <v>1481</v>
      </c>
    </row>
    <row r="219" spans="1:11">
      <c r="A219" s="22">
        <v>4398</v>
      </c>
      <c r="B219" s="20" t="s">
        <v>1482</v>
      </c>
      <c r="C219" s="20" t="s">
        <v>2532</v>
      </c>
      <c r="D219" s="10"/>
      <c r="E219" s="20" t="s">
        <v>68</v>
      </c>
      <c r="F219" s="20" t="s">
        <v>67</v>
      </c>
      <c r="G219" s="20" t="s">
        <v>67</v>
      </c>
      <c r="H219" s="20" t="s">
        <v>292</v>
      </c>
      <c r="I219" s="20" t="s">
        <v>292</v>
      </c>
      <c r="J219" s="22">
        <v>1</v>
      </c>
      <c r="K219" s="21" t="s">
        <v>1483</v>
      </c>
    </row>
    <row r="220" spans="1:11">
      <c r="A220" s="22">
        <v>4399</v>
      </c>
      <c r="B220" s="20" t="s">
        <v>1484</v>
      </c>
      <c r="C220" s="20" t="s">
        <v>2532</v>
      </c>
      <c r="D220" s="22">
        <v>1070</v>
      </c>
      <c r="E220" s="20" t="s">
        <v>4</v>
      </c>
      <c r="F220" s="20" t="s">
        <v>68</v>
      </c>
      <c r="G220" s="20" t="s">
        <v>67</v>
      </c>
      <c r="H220" s="20" t="s">
        <v>1485</v>
      </c>
      <c r="I220" s="20" t="s">
        <v>20</v>
      </c>
      <c r="J220" s="20" t="s">
        <v>1227</v>
      </c>
      <c r="K220" s="21" t="s">
        <v>1486</v>
      </c>
    </row>
    <row r="221" spans="1:11">
      <c r="A221" s="22">
        <v>4400</v>
      </c>
      <c r="B221" s="20" t="s">
        <v>1487</v>
      </c>
      <c r="C221" s="20" t="s">
        <v>2532</v>
      </c>
      <c r="D221" s="10"/>
      <c r="E221" s="20" t="s">
        <v>68</v>
      </c>
      <c r="F221" s="20" t="s">
        <v>67</v>
      </c>
      <c r="G221" s="20" t="s">
        <v>67</v>
      </c>
      <c r="H221" s="20" t="s">
        <v>292</v>
      </c>
      <c r="I221" s="20" t="s">
        <v>292</v>
      </c>
      <c r="J221" s="22">
        <v>1</v>
      </c>
      <c r="K221" s="21" t="s">
        <v>1488</v>
      </c>
    </row>
    <row r="222" spans="1:11">
      <c r="A222" s="22">
        <v>4401</v>
      </c>
      <c r="B222" s="20" t="s">
        <v>1489</v>
      </c>
      <c r="C222" s="20" t="s">
        <v>2532</v>
      </c>
      <c r="D222" s="10"/>
      <c r="E222" s="20" t="s">
        <v>68</v>
      </c>
      <c r="F222" s="20" t="s">
        <v>67</v>
      </c>
      <c r="G222" s="20" t="s">
        <v>67</v>
      </c>
      <c r="H222" s="20" t="s">
        <v>292</v>
      </c>
      <c r="I222" s="20" t="s">
        <v>292</v>
      </c>
      <c r="J222" s="22">
        <v>1</v>
      </c>
      <c r="K222" s="21" t="s">
        <v>1490</v>
      </c>
    </row>
    <row r="223" spans="1:11">
      <c r="A223" s="22">
        <v>4402</v>
      </c>
      <c r="B223" s="20" t="s">
        <v>1491</v>
      </c>
      <c r="C223" s="20" t="s">
        <v>2532</v>
      </c>
      <c r="D223" s="10"/>
      <c r="E223" s="20" t="s">
        <v>68</v>
      </c>
      <c r="F223" s="20" t="s">
        <v>67</v>
      </c>
      <c r="G223" s="20" t="s">
        <v>67</v>
      </c>
      <c r="H223" s="20" t="s">
        <v>292</v>
      </c>
      <c r="I223" s="20" t="s">
        <v>292</v>
      </c>
      <c r="J223" s="22">
        <v>1</v>
      </c>
      <c r="K223" s="21" t="s">
        <v>1490</v>
      </c>
    </row>
    <row r="224" spans="1:11">
      <c r="A224" s="22">
        <v>4403</v>
      </c>
      <c r="B224" s="20" t="s">
        <v>1492</v>
      </c>
      <c r="C224" s="20" t="s">
        <v>2532</v>
      </c>
      <c r="D224" s="10"/>
      <c r="E224" s="20" t="s">
        <v>68</v>
      </c>
      <c r="F224" s="20" t="s">
        <v>67</v>
      </c>
      <c r="G224" s="20" t="s">
        <v>67</v>
      </c>
      <c r="H224" s="20" t="s">
        <v>292</v>
      </c>
      <c r="I224" s="20" t="s">
        <v>292</v>
      </c>
      <c r="J224" s="22">
        <v>1</v>
      </c>
      <c r="K224" s="21" t="s">
        <v>1490</v>
      </c>
    </row>
    <row r="225" spans="1:11">
      <c r="A225" s="22">
        <v>4404</v>
      </c>
      <c r="B225" s="20" t="s">
        <v>1493</v>
      </c>
      <c r="C225" s="20" t="s">
        <v>2532</v>
      </c>
      <c r="D225" s="10"/>
      <c r="E225" s="20" t="s">
        <v>68</v>
      </c>
      <c r="F225" s="20" t="s">
        <v>67</v>
      </c>
      <c r="G225" s="20" t="s">
        <v>67</v>
      </c>
      <c r="H225" s="20" t="s">
        <v>292</v>
      </c>
      <c r="I225" s="20" t="s">
        <v>292</v>
      </c>
      <c r="J225" s="22">
        <v>1</v>
      </c>
      <c r="K225" s="21" t="s">
        <v>1494</v>
      </c>
    </row>
    <row r="226" spans="1:11">
      <c r="A226" s="22">
        <v>4405</v>
      </c>
      <c r="B226" s="20" t="s">
        <v>1495</v>
      </c>
      <c r="C226" s="20" t="s">
        <v>2532</v>
      </c>
      <c r="D226" s="10"/>
      <c r="E226" s="20" t="s">
        <v>68</v>
      </c>
      <c r="F226" s="20" t="s">
        <v>67</v>
      </c>
      <c r="G226" s="20" t="s">
        <v>67</v>
      </c>
      <c r="H226" s="20" t="s">
        <v>292</v>
      </c>
      <c r="I226" s="20" t="s">
        <v>292</v>
      </c>
      <c r="J226" s="22">
        <v>1</v>
      </c>
      <c r="K226" s="21" t="s">
        <v>1496</v>
      </c>
    </row>
    <row r="227" spans="1:11">
      <c r="A227" s="22">
        <v>4406</v>
      </c>
      <c r="B227" s="20" t="s">
        <v>1497</v>
      </c>
      <c r="C227" s="20" t="s">
        <v>2532</v>
      </c>
      <c r="D227" s="22">
        <v>970</v>
      </c>
      <c r="E227" s="20" t="s">
        <v>68</v>
      </c>
      <c r="F227" s="20" t="s">
        <v>68</v>
      </c>
      <c r="G227" s="20" t="s">
        <v>67</v>
      </c>
      <c r="H227" s="20" t="s">
        <v>1498</v>
      </c>
      <c r="I227" s="20" t="s">
        <v>21</v>
      </c>
      <c r="J227" s="22">
        <v>1</v>
      </c>
      <c r="K227" s="21" t="s">
        <v>1499</v>
      </c>
    </row>
    <row r="228" spans="1:11">
      <c r="A228" s="22">
        <v>4407</v>
      </c>
      <c r="B228" s="20" t="s">
        <v>1500</v>
      </c>
      <c r="C228" s="20" t="s">
        <v>2532</v>
      </c>
      <c r="D228" s="10"/>
      <c r="E228" s="20" t="s">
        <v>68</v>
      </c>
      <c r="F228" s="20" t="s">
        <v>67</v>
      </c>
      <c r="G228" s="20" t="s">
        <v>67</v>
      </c>
      <c r="H228" s="20" t="s">
        <v>292</v>
      </c>
      <c r="I228" s="20" t="s">
        <v>292</v>
      </c>
      <c r="J228" s="22">
        <v>1</v>
      </c>
      <c r="K228" s="21" t="s">
        <v>1501</v>
      </c>
    </row>
    <row r="229" spans="1:11">
      <c r="A229" s="22">
        <v>4408</v>
      </c>
      <c r="B229" s="20" t="s">
        <v>1502</v>
      </c>
      <c r="C229" s="20" t="s">
        <v>2532</v>
      </c>
      <c r="D229" s="10"/>
      <c r="E229" s="20" t="s">
        <v>68</v>
      </c>
      <c r="F229" s="20" t="s">
        <v>67</v>
      </c>
      <c r="G229" s="20" t="s">
        <v>67</v>
      </c>
      <c r="H229" s="20" t="s">
        <v>292</v>
      </c>
      <c r="I229" s="20" t="s">
        <v>292</v>
      </c>
      <c r="J229" s="22">
        <v>1</v>
      </c>
      <c r="K229" s="21" t="s">
        <v>1503</v>
      </c>
    </row>
    <row r="230" spans="1:11">
      <c r="A230" s="22">
        <v>4409</v>
      </c>
      <c r="B230" s="20" t="s">
        <v>1504</v>
      </c>
      <c r="C230" s="20" t="s">
        <v>2533</v>
      </c>
      <c r="D230" s="10"/>
      <c r="E230" s="20" t="s">
        <v>68</v>
      </c>
      <c r="F230" s="20" t="s">
        <v>67</v>
      </c>
      <c r="G230" s="20" t="s">
        <v>67</v>
      </c>
      <c r="H230" s="20" t="s">
        <v>292</v>
      </c>
      <c r="I230" s="20" t="s">
        <v>292</v>
      </c>
      <c r="J230" s="22">
        <v>1</v>
      </c>
      <c r="K230" s="21" t="s">
        <v>1505</v>
      </c>
    </row>
    <row r="231" spans="1:11">
      <c r="A231" s="22">
        <v>4410</v>
      </c>
      <c r="B231" s="20" t="s">
        <v>1506</v>
      </c>
      <c r="C231" s="20" t="s">
        <v>2126</v>
      </c>
      <c r="D231" s="10"/>
      <c r="E231" s="20" t="s">
        <v>68</v>
      </c>
      <c r="F231" s="20" t="s">
        <v>67</v>
      </c>
      <c r="G231" s="20" t="s">
        <v>67</v>
      </c>
      <c r="H231" s="20" t="s">
        <v>292</v>
      </c>
      <c r="I231" s="20" t="s">
        <v>292</v>
      </c>
      <c r="J231" s="22">
        <v>1</v>
      </c>
      <c r="K231" s="21" t="s">
        <v>1507</v>
      </c>
    </row>
    <row r="232" spans="1:11">
      <c r="A232" s="22">
        <v>4411</v>
      </c>
      <c r="B232" s="20" t="s">
        <v>1508</v>
      </c>
      <c r="C232" s="20" t="s">
        <v>2533</v>
      </c>
      <c r="D232" s="10"/>
      <c r="E232" s="20" t="s">
        <v>4</v>
      </c>
      <c r="F232" s="20" t="s">
        <v>67</v>
      </c>
      <c r="G232" s="20" t="s">
        <v>67</v>
      </c>
      <c r="H232" s="20" t="s">
        <v>292</v>
      </c>
      <c r="I232" s="20" t="s">
        <v>292</v>
      </c>
      <c r="J232" s="22">
        <v>1</v>
      </c>
      <c r="K232" s="21" t="s">
        <v>1509</v>
      </c>
    </row>
    <row r="233" spans="1:11">
      <c r="A233" s="22">
        <v>4412</v>
      </c>
      <c r="B233" s="20" t="s">
        <v>1510</v>
      </c>
      <c r="C233" s="20" t="s">
        <v>2533</v>
      </c>
      <c r="D233" s="10"/>
      <c r="E233" s="20" t="s">
        <v>4</v>
      </c>
      <c r="F233" s="20" t="s">
        <v>67</v>
      </c>
      <c r="G233" s="20" t="s">
        <v>67</v>
      </c>
      <c r="H233" s="20" t="s">
        <v>292</v>
      </c>
      <c r="I233" s="20" t="s">
        <v>292</v>
      </c>
      <c r="J233" s="22">
        <v>1</v>
      </c>
      <c r="K233" s="21" t="s">
        <v>1509</v>
      </c>
    </row>
    <row r="234" spans="1:11">
      <c r="A234" s="22">
        <v>4413</v>
      </c>
      <c r="B234" s="20" t="s">
        <v>1511</v>
      </c>
      <c r="C234" s="20" t="s">
        <v>2533</v>
      </c>
      <c r="D234" s="10"/>
      <c r="E234" s="20" t="s">
        <v>4</v>
      </c>
      <c r="F234" s="20" t="s">
        <v>67</v>
      </c>
      <c r="G234" s="20" t="s">
        <v>67</v>
      </c>
      <c r="H234" s="20" t="s">
        <v>292</v>
      </c>
      <c r="I234" s="20" t="s">
        <v>292</v>
      </c>
      <c r="J234" s="22">
        <v>1</v>
      </c>
      <c r="K234" s="21" t="s">
        <v>1509</v>
      </c>
    </row>
    <row r="235" spans="1:11">
      <c r="A235" s="22">
        <v>4414</v>
      </c>
      <c r="B235" s="20" t="s">
        <v>1512</v>
      </c>
      <c r="C235" s="20" t="s">
        <v>2533</v>
      </c>
      <c r="D235" s="10"/>
      <c r="E235" s="20" t="s">
        <v>4</v>
      </c>
      <c r="F235" s="20" t="s">
        <v>67</v>
      </c>
      <c r="G235" s="20" t="s">
        <v>67</v>
      </c>
      <c r="H235" s="20" t="s">
        <v>292</v>
      </c>
      <c r="I235" s="20" t="s">
        <v>292</v>
      </c>
      <c r="J235" s="22">
        <v>1</v>
      </c>
      <c r="K235" s="21" t="s">
        <v>1509</v>
      </c>
    </row>
    <row r="236" spans="1:11">
      <c r="A236" s="22">
        <v>4415</v>
      </c>
      <c r="B236" s="20" t="s">
        <v>1513</v>
      </c>
      <c r="C236" s="20" t="s">
        <v>2533</v>
      </c>
      <c r="D236" s="10"/>
      <c r="E236" s="20" t="s">
        <v>4</v>
      </c>
      <c r="F236" s="20" t="s">
        <v>67</v>
      </c>
      <c r="G236" s="20" t="s">
        <v>67</v>
      </c>
      <c r="H236" s="20" t="s">
        <v>292</v>
      </c>
      <c r="I236" s="20" t="s">
        <v>292</v>
      </c>
      <c r="J236" s="22">
        <v>3</v>
      </c>
      <c r="K236" s="21" t="s">
        <v>1509</v>
      </c>
    </row>
    <row r="237" spans="1:11">
      <c r="A237" s="22">
        <v>4416</v>
      </c>
      <c r="B237" s="20" t="s">
        <v>1514</v>
      </c>
      <c r="C237" s="20" t="s">
        <v>2533</v>
      </c>
      <c r="D237" s="10"/>
      <c r="E237" s="20" t="s">
        <v>4</v>
      </c>
      <c r="F237" s="20" t="s">
        <v>67</v>
      </c>
      <c r="G237" s="20" t="s">
        <v>67</v>
      </c>
      <c r="H237" s="20" t="s">
        <v>292</v>
      </c>
      <c r="I237" s="20" t="s">
        <v>292</v>
      </c>
      <c r="J237" s="22">
        <v>0</v>
      </c>
      <c r="K237" s="21" t="s">
        <v>1509</v>
      </c>
    </row>
    <row r="238" spans="1:11">
      <c r="A238" s="22">
        <v>4417</v>
      </c>
      <c r="B238" s="20" t="s">
        <v>1515</v>
      </c>
      <c r="C238" s="20" t="s">
        <v>2532</v>
      </c>
      <c r="D238" s="10"/>
      <c r="E238" s="20" t="s">
        <v>4</v>
      </c>
      <c r="F238" s="20" t="s">
        <v>67</v>
      </c>
      <c r="G238" s="20" t="s">
        <v>67</v>
      </c>
      <c r="H238" s="20" t="s">
        <v>292</v>
      </c>
      <c r="I238" s="20" t="s">
        <v>292</v>
      </c>
      <c r="J238" s="22">
        <v>1</v>
      </c>
      <c r="K238" s="21" t="s">
        <v>1516</v>
      </c>
    </row>
    <row r="239" spans="1:11">
      <c r="A239" s="22">
        <v>4418</v>
      </c>
      <c r="B239" s="20" t="s">
        <v>1517</v>
      </c>
      <c r="C239" s="20" t="s">
        <v>2532</v>
      </c>
      <c r="D239" s="10"/>
      <c r="E239" s="20" t="s">
        <v>68</v>
      </c>
      <c r="F239" s="20" t="s">
        <v>67</v>
      </c>
      <c r="G239" s="20" t="s">
        <v>67</v>
      </c>
      <c r="H239" s="20" t="s">
        <v>292</v>
      </c>
      <c r="I239" s="20" t="s">
        <v>292</v>
      </c>
      <c r="J239" s="22">
        <v>1</v>
      </c>
      <c r="K239" s="21" t="s">
        <v>1516</v>
      </c>
    </row>
    <row r="240" spans="1:11">
      <c r="A240" s="22">
        <v>4419</v>
      </c>
      <c r="B240" s="20" t="s">
        <v>1518</v>
      </c>
      <c r="C240" s="20" t="s">
        <v>2532</v>
      </c>
      <c r="D240" s="10"/>
      <c r="E240" s="20" t="s">
        <v>68</v>
      </c>
      <c r="F240" s="20" t="s">
        <v>67</v>
      </c>
      <c r="G240" s="20" t="s">
        <v>67</v>
      </c>
      <c r="H240" s="20" t="s">
        <v>292</v>
      </c>
      <c r="I240" s="20" t="s">
        <v>292</v>
      </c>
      <c r="J240" s="22">
        <v>1</v>
      </c>
      <c r="K240" s="21" t="s">
        <v>1516</v>
      </c>
    </row>
    <row r="241" spans="1:11">
      <c r="A241" s="22">
        <v>4420</v>
      </c>
      <c r="B241" s="20" t="s">
        <v>1519</v>
      </c>
      <c r="C241" s="20" t="s">
        <v>2532</v>
      </c>
      <c r="D241" s="10"/>
      <c r="E241" s="20" t="s">
        <v>4</v>
      </c>
      <c r="F241" s="20" t="s">
        <v>67</v>
      </c>
      <c r="G241" s="20" t="s">
        <v>67</v>
      </c>
      <c r="H241" s="20" t="s">
        <v>292</v>
      </c>
      <c r="I241" s="20" t="s">
        <v>292</v>
      </c>
      <c r="J241" s="22">
        <v>1</v>
      </c>
      <c r="K241" s="21" t="s">
        <v>1516</v>
      </c>
    </row>
    <row r="242" spans="1:11">
      <c r="A242" s="22">
        <v>4421</v>
      </c>
      <c r="B242" s="20" t="s">
        <v>1520</v>
      </c>
      <c r="C242" s="20" t="s">
        <v>2532</v>
      </c>
      <c r="D242" s="10"/>
      <c r="E242" s="20" t="s">
        <v>4</v>
      </c>
      <c r="F242" s="20" t="s">
        <v>67</v>
      </c>
      <c r="G242" s="20" t="s">
        <v>67</v>
      </c>
      <c r="H242" s="20" t="s">
        <v>292</v>
      </c>
      <c r="I242" s="20" t="s">
        <v>292</v>
      </c>
      <c r="J242" s="22">
        <v>1</v>
      </c>
      <c r="K242" s="21" t="s">
        <v>1516</v>
      </c>
    </row>
    <row r="243" spans="1:11">
      <c r="A243" s="22">
        <v>4422</v>
      </c>
      <c r="B243" s="20" t="s">
        <v>1521</v>
      </c>
      <c r="C243" s="20" t="s">
        <v>2532</v>
      </c>
      <c r="D243" s="10"/>
      <c r="E243" s="20" t="s">
        <v>4</v>
      </c>
      <c r="F243" s="20" t="s">
        <v>67</v>
      </c>
      <c r="G243" s="20" t="s">
        <v>67</v>
      </c>
      <c r="H243" s="20" t="s">
        <v>292</v>
      </c>
      <c r="I243" s="20" t="s">
        <v>292</v>
      </c>
      <c r="J243" s="22">
        <v>1</v>
      </c>
      <c r="K243" s="21" t="s">
        <v>1516</v>
      </c>
    </row>
    <row r="244" spans="1:11">
      <c r="A244" s="22">
        <v>4423</v>
      </c>
      <c r="B244" s="20" t="s">
        <v>1522</v>
      </c>
      <c r="C244" s="20" t="s">
        <v>2532</v>
      </c>
      <c r="D244" s="10"/>
      <c r="E244" s="20" t="s">
        <v>4</v>
      </c>
      <c r="F244" s="20" t="s">
        <v>67</v>
      </c>
      <c r="G244" s="20" t="s">
        <v>67</v>
      </c>
      <c r="H244" s="20" t="s">
        <v>292</v>
      </c>
      <c r="I244" s="20" t="s">
        <v>292</v>
      </c>
      <c r="J244" s="22">
        <v>1</v>
      </c>
      <c r="K244" s="21" t="s">
        <v>1516</v>
      </c>
    </row>
    <row r="245" spans="1:11">
      <c r="A245" s="22">
        <v>4424</v>
      </c>
      <c r="B245" s="20" t="s">
        <v>1523</v>
      </c>
      <c r="C245" s="20" t="s">
        <v>2532</v>
      </c>
      <c r="D245" s="10"/>
      <c r="E245" s="20" t="s">
        <v>4</v>
      </c>
      <c r="F245" s="20" t="s">
        <v>67</v>
      </c>
      <c r="G245" s="20" t="s">
        <v>67</v>
      </c>
      <c r="H245" s="20" t="s">
        <v>292</v>
      </c>
      <c r="I245" s="20" t="s">
        <v>292</v>
      </c>
      <c r="J245" s="22">
        <v>1</v>
      </c>
      <c r="K245" s="21" t="s">
        <v>1516</v>
      </c>
    </row>
    <row r="246" spans="1:11">
      <c r="A246" s="22">
        <v>4425</v>
      </c>
      <c r="B246" s="20" t="s">
        <v>1524</v>
      </c>
      <c r="C246" s="20" t="s">
        <v>2532</v>
      </c>
      <c r="D246" s="10"/>
      <c r="E246" s="20" t="s">
        <v>4</v>
      </c>
      <c r="F246" s="20" t="s">
        <v>67</v>
      </c>
      <c r="G246" s="20" t="s">
        <v>67</v>
      </c>
      <c r="H246" s="20" t="s">
        <v>292</v>
      </c>
      <c r="I246" s="20" t="s">
        <v>292</v>
      </c>
      <c r="J246" s="22">
        <v>1</v>
      </c>
      <c r="K246" s="21" t="s">
        <v>1516</v>
      </c>
    </row>
    <row r="247" spans="1:11">
      <c r="A247" s="22">
        <v>4426</v>
      </c>
      <c r="B247" s="20" t="s">
        <v>1525</v>
      </c>
      <c r="C247" s="20" t="s">
        <v>2532</v>
      </c>
      <c r="D247" s="10"/>
      <c r="E247" s="20" t="s">
        <v>4</v>
      </c>
      <c r="F247" s="20" t="s">
        <v>67</v>
      </c>
      <c r="G247" s="20" t="s">
        <v>67</v>
      </c>
      <c r="H247" s="20" t="s">
        <v>292</v>
      </c>
      <c r="I247" s="20" t="s">
        <v>292</v>
      </c>
      <c r="J247" s="22">
        <v>1</v>
      </c>
      <c r="K247" s="21" t="s">
        <v>1516</v>
      </c>
    </row>
    <row r="248" spans="1:11">
      <c r="A248" s="22">
        <v>4427</v>
      </c>
      <c r="B248" s="20" t="s">
        <v>1526</v>
      </c>
      <c r="C248" s="20" t="s">
        <v>2533</v>
      </c>
      <c r="D248" s="10"/>
      <c r="E248" s="20" t="s">
        <v>68</v>
      </c>
      <c r="F248" s="20" t="s">
        <v>67</v>
      </c>
      <c r="G248" s="20" t="s">
        <v>67</v>
      </c>
      <c r="H248" s="20" t="s">
        <v>292</v>
      </c>
      <c r="I248" s="20" t="s">
        <v>292</v>
      </c>
      <c r="J248" s="22">
        <v>1</v>
      </c>
      <c r="K248" s="21" t="s">
        <v>1126</v>
      </c>
    </row>
    <row r="249" spans="1:11">
      <c r="A249" s="22">
        <v>4428</v>
      </c>
      <c r="B249" s="20" t="s">
        <v>1527</v>
      </c>
      <c r="C249" s="20" t="s">
        <v>2533</v>
      </c>
      <c r="D249" s="22">
        <v>1069</v>
      </c>
      <c r="E249" s="20" t="s">
        <v>68</v>
      </c>
      <c r="F249" s="20" t="s">
        <v>68</v>
      </c>
      <c r="G249" s="20" t="s">
        <v>67</v>
      </c>
      <c r="H249" s="20" t="s">
        <v>1528</v>
      </c>
      <c r="I249" s="20" t="s">
        <v>22</v>
      </c>
      <c r="J249" s="22">
        <v>1</v>
      </c>
      <c r="K249" s="21" t="s">
        <v>1126</v>
      </c>
    </row>
    <row r="250" spans="1:11">
      <c r="A250" s="22">
        <v>4429</v>
      </c>
      <c r="B250" s="20" t="s">
        <v>1529</v>
      </c>
      <c r="C250" s="20" t="s">
        <v>2533</v>
      </c>
      <c r="D250" s="10"/>
      <c r="E250" s="20" t="s">
        <v>68</v>
      </c>
      <c r="F250" s="20" t="s">
        <v>67</v>
      </c>
      <c r="G250" s="20" t="s">
        <v>67</v>
      </c>
      <c r="H250" s="20" t="s">
        <v>292</v>
      </c>
      <c r="I250" s="20" t="s">
        <v>292</v>
      </c>
      <c r="J250" s="22">
        <v>1</v>
      </c>
      <c r="K250" s="21" t="s">
        <v>1126</v>
      </c>
    </row>
    <row r="251" spans="1:11">
      <c r="A251" s="22">
        <v>4430</v>
      </c>
      <c r="B251" s="20" t="s">
        <v>1530</v>
      </c>
      <c r="C251" s="20" t="s">
        <v>2533</v>
      </c>
      <c r="D251" s="10"/>
      <c r="E251" s="20" t="s">
        <v>68</v>
      </c>
      <c r="F251" s="20" t="s">
        <v>67</v>
      </c>
      <c r="G251" s="20" t="s">
        <v>67</v>
      </c>
      <c r="H251" s="20" t="s">
        <v>292</v>
      </c>
      <c r="I251" s="20" t="s">
        <v>292</v>
      </c>
      <c r="J251" s="22">
        <v>1</v>
      </c>
      <c r="K251" s="21" t="s">
        <v>1126</v>
      </c>
    </row>
    <row r="252" spans="1:11">
      <c r="A252" s="22">
        <v>4431</v>
      </c>
      <c r="B252" s="20" t="s">
        <v>1531</v>
      </c>
      <c r="C252" s="20" t="s">
        <v>2531</v>
      </c>
      <c r="D252" s="10"/>
      <c r="E252" s="20" t="s">
        <v>4</v>
      </c>
      <c r="F252" s="20" t="s">
        <v>4</v>
      </c>
      <c r="G252" s="20" t="s">
        <v>4</v>
      </c>
      <c r="H252" s="20" t="s">
        <v>4</v>
      </c>
      <c r="I252" s="20" t="s">
        <v>4</v>
      </c>
      <c r="J252" s="22">
        <v>1</v>
      </c>
      <c r="K252" s="21" t="s">
        <v>1532</v>
      </c>
    </row>
    <row r="253" spans="1:11">
      <c r="A253" s="22">
        <v>4432</v>
      </c>
      <c r="B253" s="20" t="s">
        <v>1533</v>
      </c>
      <c r="C253" s="20" t="s">
        <v>2126</v>
      </c>
      <c r="D253" s="10"/>
      <c r="E253" s="20" t="s">
        <v>67</v>
      </c>
      <c r="F253" s="20" t="s">
        <v>67</v>
      </c>
      <c r="G253" s="20" t="s">
        <v>67</v>
      </c>
      <c r="H253" s="20" t="s">
        <v>292</v>
      </c>
      <c r="I253" s="20" t="s">
        <v>292</v>
      </c>
      <c r="J253" s="22">
        <v>1</v>
      </c>
      <c r="K253" s="21" t="s">
        <v>1534</v>
      </c>
    </row>
    <row r="254" spans="1:11">
      <c r="A254" s="22">
        <v>4433</v>
      </c>
      <c r="B254" s="20" t="s">
        <v>1535</v>
      </c>
      <c r="C254" s="20" t="s">
        <v>2531</v>
      </c>
      <c r="D254" s="22">
        <v>1040</v>
      </c>
      <c r="E254" s="20" t="s">
        <v>68</v>
      </c>
      <c r="F254" s="20" t="s">
        <v>68</v>
      </c>
      <c r="G254" s="20" t="s">
        <v>67</v>
      </c>
      <c r="H254" s="20" t="s">
        <v>1536</v>
      </c>
      <c r="I254" s="20" t="s">
        <v>23</v>
      </c>
      <c r="J254" s="22">
        <v>1</v>
      </c>
      <c r="K254" s="21" t="s">
        <v>1537</v>
      </c>
    </row>
    <row r="255" spans="1:11">
      <c r="A255" s="22">
        <v>4434</v>
      </c>
      <c r="B255" s="20" t="s">
        <v>1538</v>
      </c>
      <c r="C255" s="20" t="s">
        <v>2531</v>
      </c>
      <c r="D255" s="22">
        <v>1028</v>
      </c>
      <c r="E255" s="20" t="s">
        <v>68</v>
      </c>
      <c r="F255" s="20" t="s">
        <v>68</v>
      </c>
      <c r="G255" s="20" t="s">
        <v>67</v>
      </c>
      <c r="H255" s="20" t="s">
        <v>1539</v>
      </c>
      <c r="I255" s="20" t="s">
        <v>24</v>
      </c>
      <c r="J255" s="22">
        <v>1</v>
      </c>
      <c r="K255" s="21" t="s">
        <v>1540</v>
      </c>
    </row>
    <row r="256" spans="1:11">
      <c r="A256" s="22">
        <v>4435</v>
      </c>
      <c r="B256" s="20" t="s">
        <v>1541</v>
      </c>
      <c r="C256" s="20" t="s">
        <v>2531</v>
      </c>
      <c r="D256" s="22">
        <v>1111</v>
      </c>
      <c r="E256" s="20" t="s">
        <v>68</v>
      </c>
      <c r="F256" s="20" t="s">
        <v>4</v>
      </c>
      <c r="G256" s="20" t="s">
        <v>4</v>
      </c>
      <c r="H256" s="20" t="s">
        <v>1542</v>
      </c>
      <c r="I256" s="20" t="s">
        <v>4</v>
      </c>
      <c r="J256" s="22">
        <v>1</v>
      </c>
      <c r="K256" s="21" t="s">
        <v>1543</v>
      </c>
    </row>
    <row r="257" spans="1:11">
      <c r="A257" s="22">
        <v>4436</v>
      </c>
      <c r="B257" s="20" t="s">
        <v>1544</v>
      </c>
      <c r="C257" s="20" t="s">
        <v>2531</v>
      </c>
      <c r="D257" s="10"/>
      <c r="E257" s="20" t="s">
        <v>4</v>
      </c>
      <c r="F257" s="20" t="s">
        <v>4</v>
      </c>
      <c r="G257" s="20" t="s">
        <v>4</v>
      </c>
      <c r="H257" s="20" t="s">
        <v>1545</v>
      </c>
      <c r="I257" s="20" t="s">
        <v>4</v>
      </c>
      <c r="J257" s="20" t="s">
        <v>1227</v>
      </c>
      <c r="K257" s="21" t="s">
        <v>1543</v>
      </c>
    </row>
    <row r="258" spans="1:11">
      <c r="A258" s="22">
        <v>4437</v>
      </c>
      <c r="B258" s="20" t="s">
        <v>1546</v>
      </c>
      <c r="C258" s="20" t="s">
        <v>2531</v>
      </c>
      <c r="D258" s="22">
        <v>1076</v>
      </c>
      <c r="E258" s="20" t="s">
        <v>68</v>
      </c>
      <c r="F258" s="20" t="s">
        <v>4</v>
      </c>
      <c r="G258" s="20" t="s">
        <v>4</v>
      </c>
      <c r="H258" s="20" t="s">
        <v>1547</v>
      </c>
      <c r="I258" s="20" t="s">
        <v>4</v>
      </c>
      <c r="J258" s="22">
        <v>1</v>
      </c>
      <c r="K258" s="21" t="s">
        <v>1543</v>
      </c>
    </row>
    <row r="259" spans="1:11">
      <c r="A259" s="22">
        <v>4438</v>
      </c>
      <c r="B259" s="20" t="s">
        <v>1548</v>
      </c>
      <c r="C259" s="20" t="s">
        <v>2531</v>
      </c>
      <c r="D259" s="22">
        <v>1087</v>
      </c>
      <c r="E259" s="20" t="s">
        <v>68</v>
      </c>
      <c r="F259" s="20" t="s">
        <v>4</v>
      </c>
      <c r="G259" s="20" t="s">
        <v>4</v>
      </c>
      <c r="H259" s="20" t="s">
        <v>1549</v>
      </c>
      <c r="I259" s="20" t="s">
        <v>4</v>
      </c>
      <c r="J259" s="22">
        <v>2</v>
      </c>
      <c r="K259" s="21" t="s">
        <v>1543</v>
      </c>
    </row>
    <row r="260" spans="1:11">
      <c r="A260" s="22">
        <v>4439</v>
      </c>
      <c r="B260" s="20" t="s">
        <v>1550</v>
      </c>
      <c r="C260" s="20" t="s">
        <v>2531</v>
      </c>
      <c r="D260" s="22">
        <v>1082</v>
      </c>
      <c r="E260" s="20" t="s">
        <v>4</v>
      </c>
      <c r="F260" s="20" t="s">
        <v>4</v>
      </c>
      <c r="G260" s="20" t="s">
        <v>4</v>
      </c>
      <c r="H260" s="20" t="s">
        <v>1551</v>
      </c>
      <c r="I260" s="20" t="s">
        <v>4</v>
      </c>
      <c r="J260" s="22">
        <v>1</v>
      </c>
      <c r="K260" s="21" t="s">
        <v>1543</v>
      </c>
    </row>
    <row r="261" spans="1:11">
      <c r="A261" s="22">
        <v>4440</v>
      </c>
      <c r="B261" s="20" t="s">
        <v>1552</v>
      </c>
      <c r="C261" s="20" t="s">
        <v>2531</v>
      </c>
      <c r="D261" s="22">
        <v>1100</v>
      </c>
      <c r="E261" s="20" t="s">
        <v>4</v>
      </c>
      <c r="F261" s="20" t="s">
        <v>4</v>
      </c>
      <c r="G261" s="20" t="s">
        <v>4</v>
      </c>
      <c r="H261" s="20" t="s">
        <v>1553</v>
      </c>
      <c r="I261" s="20" t="s">
        <v>4</v>
      </c>
      <c r="J261" s="22">
        <v>1</v>
      </c>
      <c r="K261" s="21" t="s">
        <v>1543</v>
      </c>
    </row>
    <row r="262" spans="1:11">
      <c r="A262" s="22">
        <v>4442</v>
      </c>
      <c r="B262" s="20" t="s">
        <v>1554</v>
      </c>
      <c r="C262" s="20" t="s">
        <v>2531</v>
      </c>
      <c r="D262" s="22">
        <v>1076</v>
      </c>
      <c r="E262" s="20" t="s">
        <v>4</v>
      </c>
      <c r="F262" s="20" t="s">
        <v>4</v>
      </c>
      <c r="G262" s="20" t="s">
        <v>4</v>
      </c>
      <c r="H262" s="20" t="s">
        <v>1555</v>
      </c>
      <c r="I262" s="20" t="s">
        <v>4</v>
      </c>
      <c r="J262" s="22">
        <v>1</v>
      </c>
      <c r="K262" s="21" t="s">
        <v>1543</v>
      </c>
    </row>
    <row r="263" spans="1:11">
      <c r="A263" s="22">
        <v>4443</v>
      </c>
      <c r="B263" s="20" t="s">
        <v>1226</v>
      </c>
      <c r="C263" s="20" t="s">
        <v>2531</v>
      </c>
      <c r="D263" s="22">
        <v>1095</v>
      </c>
      <c r="E263" s="20" t="s">
        <v>4</v>
      </c>
      <c r="F263" s="20" t="s">
        <v>4</v>
      </c>
      <c r="G263" s="20" t="s">
        <v>4</v>
      </c>
      <c r="H263" s="20" t="s">
        <v>1556</v>
      </c>
      <c r="I263" s="20" t="s">
        <v>1557</v>
      </c>
      <c r="J263" s="22">
        <v>1</v>
      </c>
      <c r="K263" s="21" t="s">
        <v>1543</v>
      </c>
    </row>
    <row r="264" spans="1:11">
      <c r="A264" s="22">
        <v>4444</v>
      </c>
      <c r="B264" s="20" t="s">
        <v>1558</v>
      </c>
      <c r="C264" s="20" t="s">
        <v>2531</v>
      </c>
      <c r="D264" s="10"/>
      <c r="E264" s="20" t="s">
        <v>68</v>
      </c>
      <c r="F264" s="20" t="s">
        <v>4</v>
      </c>
      <c r="G264" s="20" t="s">
        <v>4</v>
      </c>
      <c r="H264" s="20" t="s">
        <v>4</v>
      </c>
      <c r="I264" s="20" t="s">
        <v>4</v>
      </c>
      <c r="J264" s="22">
        <v>1</v>
      </c>
      <c r="K264" s="21" t="s">
        <v>1559</v>
      </c>
    </row>
    <row r="265" spans="1:11">
      <c r="A265" s="22">
        <v>4445</v>
      </c>
      <c r="B265" s="20" t="s">
        <v>1560</v>
      </c>
      <c r="C265" s="20" t="s">
        <v>2126</v>
      </c>
      <c r="D265" s="10"/>
      <c r="E265" s="20" t="s">
        <v>68</v>
      </c>
      <c r="F265" s="20" t="s">
        <v>67</v>
      </c>
      <c r="G265" s="20" t="s">
        <v>67</v>
      </c>
      <c r="H265" s="20" t="s">
        <v>292</v>
      </c>
      <c r="I265" s="20" t="s">
        <v>292</v>
      </c>
      <c r="J265" s="22">
        <v>1</v>
      </c>
      <c r="K265" s="21" t="s">
        <v>1561</v>
      </c>
    </row>
    <row r="266" spans="1:11">
      <c r="A266" s="22">
        <v>4446</v>
      </c>
      <c r="B266" s="20" t="s">
        <v>1562</v>
      </c>
      <c r="C266" s="20" t="s">
        <v>2531</v>
      </c>
      <c r="D266" s="10"/>
      <c r="E266" s="20" t="s">
        <v>68</v>
      </c>
      <c r="F266" s="20" t="s">
        <v>67</v>
      </c>
      <c r="G266" s="20" t="s">
        <v>67</v>
      </c>
      <c r="H266" s="20" t="s">
        <v>4</v>
      </c>
      <c r="I266" s="20" t="s">
        <v>4</v>
      </c>
      <c r="J266" s="22">
        <v>1</v>
      </c>
      <c r="K266" s="21" t="s">
        <v>1563</v>
      </c>
    </row>
    <row r="267" spans="1:11">
      <c r="A267" s="22">
        <v>4447</v>
      </c>
      <c r="B267" s="20" t="s">
        <v>1564</v>
      </c>
      <c r="C267" s="20" t="s">
        <v>2531</v>
      </c>
      <c r="D267" s="10"/>
      <c r="E267" s="20" t="s">
        <v>68</v>
      </c>
      <c r="F267" s="20" t="s">
        <v>67</v>
      </c>
      <c r="G267" s="20" t="s">
        <v>67</v>
      </c>
      <c r="H267" s="20" t="s">
        <v>4</v>
      </c>
      <c r="I267" s="20" t="s">
        <v>4</v>
      </c>
      <c r="J267" s="22">
        <v>1</v>
      </c>
      <c r="K267" s="21" t="s">
        <v>1563</v>
      </c>
    </row>
    <row r="268" spans="1:11">
      <c r="A268" s="22">
        <v>4448</v>
      </c>
      <c r="B268" s="20" t="s">
        <v>1565</v>
      </c>
      <c r="C268" s="20" t="s">
        <v>2531</v>
      </c>
      <c r="D268" s="10"/>
      <c r="E268" s="20" t="s">
        <v>68</v>
      </c>
      <c r="F268" s="20" t="s">
        <v>67</v>
      </c>
      <c r="G268" s="20" t="s">
        <v>67</v>
      </c>
      <c r="H268" s="20" t="s">
        <v>4</v>
      </c>
      <c r="I268" s="20" t="s">
        <v>4</v>
      </c>
      <c r="J268" s="22">
        <v>1</v>
      </c>
      <c r="K268" s="21" t="s">
        <v>1566</v>
      </c>
    </row>
    <row r="269" spans="1:11">
      <c r="A269" s="22">
        <v>4449</v>
      </c>
      <c r="B269" s="20" t="s">
        <v>1567</v>
      </c>
      <c r="C269" s="20" t="s">
        <v>2531</v>
      </c>
      <c r="D269" s="22">
        <v>1005</v>
      </c>
      <c r="E269" s="20" t="s">
        <v>68</v>
      </c>
      <c r="F269" s="20" t="s">
        <v>68</v>
      </c>
      <c r="G269" s="20" t="s">
        <v>67</v>
      </c>
      <c r="H269" s="20" t="s">
        <v>292</v>
      </c>
      <c r="I269" s="20" t="s">
        <v>292</v>
      </c>
      <c r="J269" s="22">
        <v>1</v>
      </c>
      <c r="K269" s="21" t="s">
        <v>1568</v>
      </c>
    </row>
    <row r="270" spans="1:11">
      <c r="A270" s="22">
        <v>4450</v>
      </c>
      <c r="B270" s="20" t="s">
        <v>1569</v>
      </c>
      <c r="C270" s="20" t="s">
        <v>2126</v>
      </c>
      <c r="D270" s="10"/>
      <c r="E270" s="20" t="s">
        <v>68</v>
      </c>
      <c r="F270" s="20" t="s">
        <v>67</v>
      </c>
      <c r="G270" s="20" t="s">
        <v>67</v>
      </c>
      <c r="H270" s="20" t="s">
        <v>292</v>
      </c>
      <c r="I270" s="20" t="s">
        <v>292</v>
      </c>
      <c r="J270" s="22">
        <v>1</v>
      </c>
      <c r="K270" s="21" t="s">
        <v>1570</v>
      </c>
    </row>
    <row r="271" spans="1:11">
      <c r="A271" s="22">
        <v>4451</v>
      </c>
      <c r="B271" s="20" t="s">
        <v>1571</v>
      </c>
      <c r="C271" s="20" t="s">
        <v>2126</v>
      </c>
      <c r="D271" s="10"/>
      <c r="E271" s="20" t="s">
        <v>68</v>
      </c>
      <c r="F271" s="20" t="s">
        <v>67</v>
      </c>
      <c r="G271" s="20" t="s">
        <v>67</v>
      </c>
      <c r="H271" s="20" t="s">
        <v>292</v>
      </c>
      <c r="I271" s="20" t="s">
        <v>292</v>
      </c>
      <c r="J271" s="22">
        <v>1</v>
      </c>
      <c r="K271" s="21" t="s">
        <v>1572</v>
      </c>
    </row>
    <row r="272" spans="1:11">
      <c r="A272" s="22">
        <v>4452</v>
      </c>
      <c r="B272" s="20" t="s">
        <v>1573</v>
      </c>
      <c r="C272" s="20" t="s">
        <v>2126</v>
      </c>
      <c r="D272" s="10"/>
      <c r="E272" s="20" t="s">
        <v>68</v>
      </c>
      <c r="F272" s="20" t="s">
        <v>67</v>
      </c>
      <c r="G272" s="20" t="s">
        <v>67</v>
      </c>
      <c r="H272" s="20" t="s">
        <v>292</v>
      </c>
      <c r="I272" s="20" t="s">
        <v>292</v>
      </c>
      <c r="J272" s="22">
        <v>1</v>
      </c>
      <c r="K272" s="21" t="s">
        <v>1572</v>
      </c>
    </row>
    <row r="273" spans="1:11">
      <c r="A273" s="22">
        <v>4453</v>
      </c>
      <c r="B273" s="20" t="s">
        <v>1574</v>
      </c>
      <c r="C273" s="20" t="s">
        <v>2126</v>
      </c>
      <c r="D273" s="10"/>
      <c r="E273" s="20" t="s">
        <v>68</v>
      </c>
      <c r="F273" s="20" t="s">
        <v>67</v>
      </c>
      <c r="G273" s="20" t="s">
        <v>67</v>
      </c>
      <c r="H273" s="20" t="s">
        <v>292</v>
      </c>
      <c r="I273" s="20" t="s">
        <v>292</v>
      </c>
      <c r="J273" s="22">
        <v>1</v>
      </c>
      <c r="K273" s="21" t="s">
        <v>1575</v>
      </c>
    </row>
    <row r="274" spans="1:11">
      <c r="A274" s="22">
        <v>4454</v>
      </c>
      <c r="B274" s="20" t="s">
        <v>1576</v>
      </c>
      <c r="C274" s="20" t="s">
        <v>2126</v>
      </c>
      <c r="D274" s="10"/>
      <c r="E274" s="20" t="s">
        <v>68</v>
      </c>
      <c r="F274" s="20" t="s">
        <v>67</v>
      </c>
      <c r="G274" s="20" t="s">
        <v>67</v>
      </c>
      <c r="H274" s="20" t="s">
        <v>292</v>
      </c>
      <c r="I274" s="20" t="s">
        <v>292</v>
      </c>
      <c r="J274" s="22">
        <v>1</v>
      </c>
      <c r="K274" s="21" t="s">
        <v>1577</v>
      </c>
    </row>
    <row r="275" spans="1:11">
      <c r="A275" s="22">
        <v>4455</v>
      </c>
      <c r="B275" s="20" t="s">
        <v>1578</v>
      </c>
      <c r="C275" s="20" t="s">
        <v>2126</v>
      </c>
      <c r="D275" s="10"/>
      <c r="E275" s="20" t="s">
        <v>68</v>
      </c>
      <c r="F275" s="20" t="s">
        <v>67</v>
      </c>
      <c r="G275" s="20" t="s">
        <v>67</v>
      </c>
      <c r="H275" s="20" t="s">
        <v>292</v>
      </c>
      <c r="I275" s="20" t="s">
        <v>292</v>
      </c>
      <c r="J275" s="22">
        <v>1</v>
      </c>
      <c r="K275" s="21" t="s">
        <v>1577</v>
      </c>
    </row>
    <row r="276" spans="1:11">
      <c r="A276" s="22">
        <v>4456</v>
      </c>
      <c r="B276" s="20" t="s">
        <v>1579</v>
      </c>
      <c r="C276" s="20" t="s">
        <v>2126</v>
      </c>
      <c r="D276" s="10"/>
      <c r="E276" s="20" t="s">
        <v>68</v>
      </c>
      <c r="F276" s="20" t="s">
        <v>67</v>
      </c>
      <c r="G276" s="20" t="s">
        <v>67</v>
      </c>
      <c r="H276" s="20" t="s">
        <v>292</v>
      </c>
      <c r="I276" s="20" t="s">
        <v>292</v>
      </c>
      <c r="J276" s="22">
        <v>1</v>
      </c>
      <c r="K276" s="21" t="s">
        <v>1580</v>
      </c>
    </row>
    <row r="277" spans="1:11">
      <c r="A277" s="22">
        <v>4457</v>
      </c>
      <c r="B277" s="20" t="s">
        <v>1581</v>
      </c>
      <c r="C277" s="20" t="s">
        <v>2126</v>
      </c>
      <c r="D277" s="10"/>
      <c r="E277" s="20" t="s">
        <v>68</v>
      </c>
      <c r="F277" s="20" t="s">
        <v>67</v>
      </c>
      <c r="G277" s="20" t="s">
        <v>67</v>
      </c>
      <c r="H277" s="20" t="s">
        <v>292</v>
      </c>
      <c r="I277" s="20" t="s">
        <v>292</v>
      </c>
      <c r="J277" s="22">
        <v>1</v>
      </c>
      <c r="K277" s="21" t="s">
        <v>1582</v>
      </c>
    </row>
    <row r="278" spans="1:11">
      <c r="A278" s="22">
        <v>4458</v>
      </c>
      <c r="B278" s="20" t="s">
        <v>1583</v>
      </c>
      <c r="C278" s="20" t="s">
        <v>2126</v>
      </c>
      <c r="D278" s="10"/>
      <c r="E278" s="20" t="s">
        <v>68</v>
      </c>
      <c r="F278" s="20" t="s">
        <v>67</v>
      </c>
      <c r="G278" s="20" t="s">
        <v>67</v>
      </c>
      <c r="H278" s="20" t="s">
        <v>292</v>
      </c>
      <c r="I278" s="20" t="s">
        <v>292</v>
      </c>
      <c r="J278" s="22">
        <v>1</v>
      </c>
      <c r="K278" s="21" t="s">
        <v>1582</v>
      </c>
    </row>
    <row r="279" spans="1:11">
      <c r="A279" s="22">
        <v>4459</v>
      </c>
      <c r="B279" s="20" t="s">
        <v>1584</v>
      </c>
      <c r="C279" s="20" t="s">
        <v>2126</v>
      </c>
      <c r="D279" s="10"/>
      <c r="E279" s="20" t="s">
        <v>67</v>
      </c>
      <c r="F279" s="20" t="s">
        <v>67</v>
      </c>
      <c r="G279" s="20" t="s">
        <v>67</v>
      </c>
      <c r="H279" s="20" t="s">
        <v>292</v>
      </c>
      <c r="I279" s="20" t="s">
        <v>292</v>
      </c>
      <c r="J279" s="22">
        <v>1</v>
      </c>
      <c r="K279" s="21" t="s">
        <v>1585</v>
      </c>
    </row>
    <row r="280" spans="1:11">
      <c r="A280" s="22">
        <v>4460</v>
      </c>
      <c r="B280" s="20" t="s">
        <v>1586</v>
      </c>
      <c r="C280" s="20" t="s">
        <v>2126</v>
      </c>
      <c r="D280" s="10"/>
      <c r="E280" s="20" t="s">
        <v>68</v>
      </c>
      <c r="F280" s="20" t="s">
        <v>67</v>
      </c>
      <c r="G280" s="20" t="s">
        <v>67</v>
      </c>
      <c r="H280" s="20" t="s">
        <v>292</v>
      </c>
      <c r="I280" s="20" t="s">
        <v>292</v>
      </c>
      <c r="J280" s="22">
        <v>1</v>
      </c>
      <c r="K280" s="21" t="s">
        <v>1587</v>
      </c>
    </row>
    <row r="281" spans="1:11">
      <c r="A281" s="22">
        <v>4461</v>
      </c>
      <c r="B281" s="20" t="s">
        <v>1588</v>
      </c>
      <c r="C281" s="20" t="s">
        <v>2126</v>
      </c>
      <c r="D281" s="10"/>
      <c r="E281" s="20" t="s">
        <v>67</v>
      </c>
      <c r="F281" s="20" t="s">
        <v>67</v>
      </c>
      <c r="G281" s="20" t="s">
        <v>67</v>
      </c>
      <c r="H281" s="20" t="s">
        <v>292</v>
      </c>
      <c r="I281" s="20" t="s">
        <v>292</v>
      </c>
      <c r="J281" s="22">
        <v>1</v>
      </c>
      <c r="K281" s="21" t="s">
        <v>1587</v>
      </c>
    </row>
    <row r="282" spans="1:11">
      <c r="A282" s="22">
        <v>4462</v>
      </c>
      <c r="B282" s="20" t="s">
        <v>1589</v>
      </c>
      <c r="C282" s="20" t="s">
        <v>2533</v>
      </c>
      <c r="D282" s="22">
        <v>1069</v>
      </c>
      <c r="E282" s="20" t="s">
        <v>4</v>
      </c>
      <c r="F282" s="20" t="s">
        <v>68</v>
      </c>
      <c r="G282" s="20" t="s">
        <v>67</v>
      </c>
      <c r="H282" s="20" t="s">
        <v>1590</v>
      </c>
      <c r="I282" s="20" t="s">
        <v>25</v>
      </c>
      <c r="J282" s="20">
        <v>1</v>
      </c>
      <c r="K282" s="21" t="s">
        <v>1591</v>
      </c>
    </row>
    <row r="283" spans="1:11">
      <c r="A283" s="22">
        <v>4463</v>
      </c>
      <c r="B283" s="20" t="s">
        <v>1592</v>
      </c>
      <c r="C283" s="20" t="s">
        <v>2531</v>
      </c>
      <c r="D283" s="22">
        <v>1092</v>
      </c>
      <c r="E283" s="20" t="s">
        <v>68</v>
      </c>
      <c r="F283" s="20" t="s">
        <v>68</v>
      </c>
      <c r="G283" s="20" t="s">
        <v>67</v>
      </c>
      <c r="H283" s="20" t="s">
        <v>1593</v>
      </c>
      <c r="I283" s="20" t="s">
        <v>1594</v>
      </c>
      <c r="J283" s="22">
        <v>1</v>
      </c>
      <c r="K283" s="21" t="s">
        <v>1595</v>
      </c>
    </row>
    <row r="284" spans="1:11">
      <c r="A284" s="22">
        <v>4464</v>
      </c>
      <c r="B284" s="20" t="s">
        <v>1596</v>
      </c>
      <c r="C284" s="20" t="s">
        <v>2531</v>
      </c>
      <c r="D284" s="10"/>
      <c r="E284" s="20" t="s">
        <v>68</v>
      </c>
      <c r="F284" s="20" t="s">
        <v>67</v>
      </c>
      <c r="G284" s="20" t="s">
        <v>67</v>
      </c>
      <c r="H284" s="20" t="s">
        <v>4</v>
      </c>
      <c r="I284" s="20" t="s">
        <v>4</v>
      </c>
      <c r="J284" s="22">
        <v>1</v>
      </c>
      <c r="K284" s="21" t="s">
        <v>1595</v>
      </c>
    </row>
    <row r="285" spans="1:11">
      <c r="A285" s="22">
        <v>4465</v>
      </c>
      <c r="B285" s="20" t="s">
        <v>1597</v>
      </c>
      <c r="C285" s="20" t="s">
        <v>2531</v>
      </c>
      <c r="D285" s="10"/>
      <c r="E285" s="20" t="s">
        <v>68</v>
      </c>
      <c r="F285" s="20" t="s">
        <v>68</v>
      </c>
      <c r="G285" s="20" t="s">
        <v>67</v>
      </c>
      <c r="H285" s="20" t="s">
        <v>4</v>
      </c>
      <c r="I285" s="20" t="s">
        <v>4</v>
      </c>
      <c r="J285" s="22">
        <v>1</v>
      </c>
      <c r="K285" s="21" t="s">
        <v>1595</v>
      </c>
    </row>
    <row r="286" spans="1:11">
      <c r="A286" s="22">
        <v>4466</v>
      </c>
      <c r="B286" s="20" t="s">
        <v>1598</v>
      </c>
      <c r="C286" s="20" t="s">
        <v>2531</v>
      </c>
      <c r="D286" s="22">
        <v>1102</v>
      </c>
      <c r="E286" s="20" t="s">
        <v>68</v>
      </c>
      <c r="F286" s="20" t="s">
        <v>68</v>
      </c>
      <c r="G286" s="20" t="s">
        <v>67</v>
      </c>
      <c r="H286" s="20" t="s">
        <v>1599</v>
      </c>
      <c r="I286" s="20" t="s">
        <v>26</v>
      </c>
      <c r="J286" s="22">
        <v>1</v>
      </c>
      <c r="K286" s="21" t="s">
        <v>1600</v>
      </c>
    </row>
    <row r="287" spans="1:11">
      <c r="A287" s="22">
        <v>4467</v>
      </c>
      <c r="B287" s="20" t="s">
        <v>1601</v>
      </c>
      <c r="C287" s="20" t="s">
        <v>2531</v>
      </c>
      <c r="D287" s="22">
        <v>1108</v>
      </c>
      <c r="E287" s="20" t="s">
        <v>68</v>
      </c>
      <c r="F287" s="20" t="s">
        <v>68</v>
      </c>
      <c r="G287" s="20" t="s">
        <v>67</v>
      </c>
      <c r="H287" s="20" t="s">
        <v>1602</v>
      </c>
      <c r="I287" s="20" t="s">
        <v>27</v>
      </c>
      <c r="J287" s="22">
        <v>1</v>
      </c>
      <c r="K287" s="21" t="s">
        <v>1600</v>
      </c>
    </row>
    <row r="288" spans="1:11">
      <c r="A288" s="22">
        <v>4468</v>
      </c>
      <c r="B288" s="20" t="s">
        <v>1603</v>
      </c>
      <c r="C288" s="20" t="s">
        <v>2531</v>
      </c>
      <c r="D288" s="10"/>
      <c r="E288" s="20" t="s">
        <v>68</v>
      </c>
      <c r="F288" s="20" t="s">
        <v>67</v>
      </c>
      <c r="G288" s="20" t="s">
        <v>67</v>
      </c>
      <c r="H288" s="20" t="s">
        <v>292</v>
      </c>
      <c r="I288" s="20" t="s">
        <v>292</v>
      </c>
      <c r="J288" s="22">
        <v>1</v>
      </c>
      <c r="K288" s="21" t="s">
        <v>1604</v>
      </c>
    </row>
    <row r="289" spans="1:11">
      <c r="A289" s="22">
        <v>4469</v>
      </c>
      <c r="B289" s="20" t="s">
        <v>1605</v>
      </c>
      <c r="C289" s="20" t="s">
        <v>2531</v>
      </c>
      <c r="D289" s="10"/>
      <c r="E289" s="20" t="s">
        <v>68</v>
      </c>
      <c r="F289" s="20" t="s">
        <v>67</v>
      </c>
      <c r="G289" s="20" t="s">
        <v>67</v>
      </c>
      <c r="H289" s="20" t="s">
        <v>4</v>
      </c>
      <c r="I289" s="20" t="s">
        <v>4</v>
      </c>
      <c r="J289" s="22">
        <v>1</v>
      </c>
      <c r="K289" s="21" t="s">
        <v>1606</v>
      </c>
    </row>
    <row r="290" spans="1:11">
      <c r="A290" s="22">
        <v>4470</v>
      </c>
      <c r="B290" s="20" t="s">
        <v>1607</v>
      </c>
      <c r="C290" s="20" t="s">
        <v>2535</v>
      </c>
      <c r="D290" s="10"/>
      <c r="E290" s="20" t="s">
        <v>68</v>
      </c>
      <c r="F290" s="20" t="s">
        <v>67</v>
      </c>
      <c r="G290" s="20" t="s">
        <v>67</v>
      </c>
      <c r="H290" s="20" t="s">
        <v>292</v>
      </c>
      <c r="I290" s="20" t="s">
        <v>292</v>
      </c>
      <c r="J290" s="22">
        <v>1</v>
      </c>
      <c r="K290" s="21" t="s">
        <v>1608</v>
      </c>
    </row>
    <row r="291" spans="1:11">
      <c r="A291" s="22">
        <v>4471</v>
      </c>
      <c r="B291" s="20" t="s">
        <v>1609</v>
      </c>
      <c r="C291" s="20" t="s">
        <v>2535</v>
      </c>
      <c r="D291" s="10"/>
      <c r="E291" s="20" t="s">
        <v>68</v>
      </c>
      <c r="F291" s="20" t="s">
        <v>67</v>
      </c>
      <c r="G291" s="20" t="s">
        <v>67</v>
      </c>
      <c r="H291" s="20" t="s">
        <v>292</v>
      </c>
      <c r="I291" s="20" t="s">
        <v>292</v>
      </c>
      <c r="J291" s="22">
        <v>1</v>
      </c>
      <c r="K291" s="21" t="s">
        <v>1608</v>
      </c>
    </row>
    <row r="292" spans="1:11">
      <c r="A292" s="22">
        <v>4472</v>
      </c>
      <c r="B292" s="20" t="s">
        <v>1610</v>
      </c>
      <c r="C292" s="20" t="s">
        <v>2535</v>
      </c>
      <c r="D292" s="10"/>
      <c r="E292" s="20" t="s">
        <v>68</v>
      </c>
      <c r="F292" s="20" t="s">
        <v>67</v>
      </c>
      <c r="G292" s="20" t="s">
        <v>67</v>
      </c>
      <c r="H292" s="20" t="s">
        <v>292</v>
      </c>
      <c r="I292" s="20" t="s">
        <v>292</v>
      </c>
      <c r="J292" s="22">
        <v>1</v>
      </c>
      <c r="K292" s="21" t="s">
        <v>1611</v>
      </c>
    </row>
    <row r="293" spans="1:11">
      <c r="A293" s="22">
        <v>4473</v>
      </c>
      <c r="B293" s="20" t="s">
        <v>1612</v>
      </c>
      <c r="C293" s="20" t="s">
        <v>2126</v>
      </c>
      <c r="D293" s="10"/>
      <c r="E293" s="20" t="s">
        <v>68</v>
      </c>
      <c r="F293" s="20" t="s">
        <v>67</v>
      </c>
      <c r="G293" s="20" t="s">
        <v>67</v>
      </c>
      <c r="H293" s="20" t="s">
        <v>292</v>
      </c>
      <c r="I293" s="20" t="s">
        <v>292</v>
      </c>
      <c r="J293" s="22">
        <v>1</v>
      </c>
      <c r="K293" s="21" t="s">
        <v>1613</v>
      </c>
    </row>
    <row r="294" spans="1:11">
      <c r="A294" s="22">
        <v>4474</v>
      </c>
      <c r="B294" s="20" t="s">
        <v>1614</v>
      </c>
      <c r="C294" s="20" t="s">
        <v>2535</v>
      </c>
      <c r="D294" s="10"/>
      <c r="E294" s="20" t="s">
        <v>67</v>
      </c>
      <c r="F294" s="20" t="s">
        <v>67</v>
      </c>
      <c r="G294" s="20" t="s">
        <v>67</v>
      </c>
      <c r="H294" s="20" t="s">
        <v>292</v>
      </c>
      <c r="I294" s="20" t="s">
        <v>292</v>
      </c>
      <c r="J294" s="22">
        <v>1</v>
      </c>
      <c r="K294" s="21" t="s">
        <v>1615</v>
      </c>
    </row>
    <row r="295" spans="1:11">
      <c r="A295" s="22">
        <v>4475</v>
      </c>
      <c r="B295" s="20" t="s">
        <v>1616</v>
      </c>
      <c r="C295" s="20" t="s">
        <v>2531</v>
      </c>
      <c r="D295" s="10"/>
      <c r="E295" s="20" t="s">
        <v>68</v>
      </c>
      <c r="F295" s="20" t="s">
        <v>67</v>
      </c>
      <c r="G295" s="20" t="s">
        <v>67</v>
      </c>
      <c r="H295" s="20" t="s">
        <v>4</v>
      </c>
      <c r="I295" s="20" t="s">
        <v>4</v>
      </c>
      <c r="J295" s="22">
        <v>1</v>
      </c>
      <c r="K295" s="21" t="s">
        <v>1617</v>
      </c>
    </row>
    <row r="296" spans="1:11">
      <c r="A296" s="22">
        <v>4476</v>
      </c>
      <c r="B296" s="20" t="s">
        <v>1618</v>
      </c>
      <c r="C296" s="20" t="s">
        <v>2126</v>
      </c>
      <c r="D296" s="10"/>
      <c r="E296" s="20" t="s">
        <v>68</v>
      </c>
      <c r="F296" s="20" t="s">
        <v>67</v>
      </c>
      <c r="G296" s="20" t="s">
        <v>67</v>
      </c>
      <c r="H296" s="20" t="s">
        <v>292</v>
      </c>
      <c r="I296" s="20" t="s">
        <v>292</v>
      </c>
      <c r="J296" s="22">
        <v>1</v>
      </c>
      <c r="K296" s="21" t="s">
        <v>1619</v>
      </c>
    </row>
    <row r="297" spans="1:11">
      <c r="A297" s="22">
        <v>4477</v>
      </c>
      <c r="B297" s="20" t="s">
        <v>1620</v>
      </c>
      <c r="C297" s="20" t="s">
        <v>2535</v>
      </c>
      <c r="D297" s="10"/>
      <c r="E297" s="20" t="s">
        <v>4</v>
      </c>
      <c r="F297" s="20" t="s">
        <v>67</v>
      </c>
      <c r="G297" s="20" t="s">
        <v>67</v>
      </c>
      <c r="H297" s="20" t="s">
        <v>292</v>
      </c>
      <c r="I297" s="20" t="s">
        <v>292</v>
      </c>
      <c r="J297" s="22">
        <v>1</v>
      </c>
      <c r="K297" s="21" t="s">
        <v>1621</v>
      </c>
    </row>
    <row r="298" spans="1:11">
      <c r="A298" s="22">
        <v>4478</v>
      </c>
      <c r="B298" s="20" t="s">
        <v>1622</v>
      </c>
      <c r="C298" s="20" t="s">
        <v>2531</v>
      </c>
      <c r="D298" s="10"/>
      <c r="E298" s="20" t="s">
        <v>67</v>
      </c>
      <c r="F298" s="20" t="s">
        <v>67</v>
      </c>
      <c r="G298" s="20" t="s">
        <v>67</v>
      </c>
      <c r="H298" s="20" t="s">
        <v>4</v>
      </c>
      <c r="I298" s="20" t="s">
        <v>4</v>
      </c>
      <c r="J298" s="22">
        <v>1</v>
      </c>
      <c r="K298" s="21" t="s">
        <v>1623</v>
      </c>
    </row>
    <row r="299" spans="1:11">
      <c r="A299" s="22">
        <v>4479</v>
      </c>
      <c r="B299" s="20" t="s">
        <v>1624</v>
      </c>
      <c r="C299" s="20" t="s">
        <v>2531</v>
      </c>
      <c r="D299" s="10"/>
      <c r="E299" s="20" t="s">
        <v>67</v>
      </c>
      <c r="F299" s="20" t="s">
        <v>67</v>
      </c>
      <c r="G299" s="20" t="s">
        <v>67</v>
      </c>
      <c r="H299" s="20" t="s">
        <v>4</v>
      </c>
      <c r="I299" s="20" t="s">
        <v>4</v>
      </c>
      <c r="J299" s="22">
        <v>1</v>
      </c>
      <c r="K299" s="21" t="s">
        <v>1623</v>
      </c>
    </row>
    <row r="300" spans="1:11">
      <c r="A300" s="22">
        <v>4480</v>
      </c>
      <c r="B300" s="20" t="s">
        <v>1625</v>
      </c>
      <c r="C300" s="20" t="s">
        <v>2531</v>
      </c>
      <c r="D300" s="10"/>
      <c r="E300" s="20" t="s">
        <v>68</v>
      </c>
      <c r="F300" s="20" t="s">
        <v>67</v>
      </c>
      <c r="G300" s="20" t="s">
        <v>67</v>
      </c>
      <c r="H300" s="20" t="s">
        <v>4</v>
      </c>
      <c r="I300" s="20" t="s">
        <v>4</v>
      </c>
      <c r="J300" s="22">
        <v>1</v>
      </c>
      <c r="K300" s="21" t="s">
        <v>1623</v>
      </c>
    </row>
    <row r="301" spans="1:11">
      <c r="A301" s="22">
        <v>4481</v>
      </c>
      <c r="B301" s="20" t="s">
        <v>1626</v>
      </c>
      <c r="C301" s="20" t="s">
        <v>2531</v>
      </c>
      <c r="D301" s="10"/>
      <c r="E301" s="20" t="s">
        <v>68</v>
      </c>
      <c r="F301" s="20" t="s">
        <v>67</v>
      </c>
      <c r="G301" s="20" t="s">
        <v>67</v>
      </c>
      <c r="H301" s="20" t="s">
        <v>4</v>
      </c>
      <c r="I301" s="20" t="s">
        <v>4</v>
      </c>
      <c r="J301" s="22">
        <v>1</v>
      </c>
      <c r="K301" s="21" t="s">
        <v>1623</v>
      </c>
    </row>
    <row r="302" spans="1:11">
      <c r="A302" s="22">
        <v>4482</v>
      </c>
      <c r="B302" s="20" t="s">
        <v>1627</v>
      </c>
      <c r="C302" s="20" t="s">
        <v>2531</v>
      </c>
      <c r="D302" s="10"/>
      <c r="E302" s="20" t="s">
        <v>68</v>
      </c>
      <c r="F302" s="20" t="s">
        <v>67</v>
      </c>
      <c r="G302" s="20" t="s">
        <v>67</v>
      </c>
      <c r="H302" s="20" t="s">
        <v>4</v>
      </c>
      <c r="I302" s="20" t="s">
        <v>4</v>
      </c>
      <c r="J302" s="22">
        <v>1</v>
      </c>
      <c r="K302" s="21" t="s">
        <v>1623</v>
      </c>
    </row>
    <row r="303" spans="1:11">
      <c r="A303" s="22">
        <v>4483</v>
      </c>
      <c r="B303" s="20" t="s">
        <v>1628</v>
      </c>
      <c r="C303" s="20" t="s">
        <v>2531</v>
      </c>
      <c r="D303" s="10"/>
      <c r="E303" s="20" t="s">
        <v>68</v>
      </c>
      <c r="F303" s="20" t="s">
        <v>4</v>
      </c>
      <c r="G303" s="20" t="s">
        <v>4</v>
      </c>
      <c r="H303" s="20" t="s">
        <v>4</v>
      </c>
      <c r="I303" s="20" t="s">
        <v>4</v>
      </c>
      <c r="J303" s="22">
        <v>1</v>
      </c>
      <c r="K303" s="21" t="s">
        <v>1623</v>
      </c>
    </row>
    <row r="304" spans="1:11">
      <c r="A304" s="22">
        <v>4484</v>
      </c>
      <c r="B304" s="20" t="s">
        <v>1629</v>
      </c>
      <c r="C304" s="20" t="s">
        <v>2531</v>
      </c>
      <c r="D304" s="10"/>
      <c r="E304" s="20" t="s">
        <v>68</v>
      </c>
      <c r="F304" s="20" t="s">
        <v>67</v>
      </c>
      <c r="G304" s="20" t="s">
        <v>67</v>
      </c>
      <c r="H304" s="20" t="s">
        <v>4</v>
      </c>
      <c r="I304" s="20" t="s">
        <v>4</v>
      </c>
      <c r="J304" s="22">
        <v>1</v>
      </c>
      <c r="K304" s="21" t="s">
        <v>1623</v>
      </c>
    </row>
    <row r="305" spans="1:11">
      <c r="A305" s="22">
        <v>4485</v>
      </c>
      <c r="B305" s="20" t="s">
        <v>1630</v>
      </c>
      <c r="C305" s="20" t="s">
        <v>2531</v>
      </c>
      <c r="D305" s="10"/>
      <c r="E305" s="20" t="s">
        <v>68</v>
      </c>
      <c r="F305" s="20" t="s">
        <v>67</v>
      </c>
      <c r="G305" s="20" t="s">
        <v>67</v>
      </c>
      <c r="H305" s="20" t="s">
        <v>4</v>
      </c>
      <c r="I305" s="20" t="s">
        <v>4</v>
      </c>
      <c r="J305" s="22">
        <v>1</v>
      </c>
      <c r="K305" s="21" t="s">
        <v>1623</v>
      </c>
    </row>
    <row r="306" spans="1:11">
      <c r="A306" s="22">
        <v>4486</v>
      </c>
      <c r="B306" s="20" t="s">
        <v>1631</v>
      </c>
      <c r="C306" s="20" t="s">
        <v>2531</v>
      </c>
      <c r="D306" s="10"/>
      <c r="E306" s="20" t="s">
        <v>4</v>
      </c>
      <c r="F306" s="20" t="s">
        <v>4</v>
      </c>
      <c r="G306" s="20" t="s">
        <v>4</v>
      </c>
      <c r="H306" s="20" t="s">
        <v>4</v>
      </c>
      <c r="I306" s="20" t="s">
        <v>4</v>
      </c>
      <c r="J306" s="22">
        <v>1</v>
      </c>
      <c r="K306" s="21" t="s">
        <v>1623</v>
      </c>
    </row>
    <row r="307" spans="1:11">
      <c r="A307" s="22">
        <v>4487</v>
      </c>
      <c r="B307" s="20" t="s">
        <v>1631</v>
      </c>
      <c r="C307" s="20" t="s">
        <v>2531</v>
      </c>
      <c r="D307" s="10"/>
      <c r="E307" s="20" t="s">
        <v>4</v>
      </c>
      <c r="F307" s="20" t="s">
        <v>4</v>
      </c>
      <c r="G307" s="20" t="s">
        <v>4</v>
      </c>
      <c r="H307" s="20" t="s">
        <v>4</v>
      </c>
      <c r="I307" s="20" t="s">
        <v>4</v>
      </c>
      <c r="J307" s="22">
        <v>1</v>
      </c>
      <c r="K307" s="21" t="s">
        <v>1623</v>
      </c>
    </row>
    <row r="308" spans="1:11">
      <c r="A308" s="22">
        <v>4488</v>
      </c>
      <c r="B308" s="20" t="s">
        <v>1632</v>
      </c>
      <c r="C308" s="20" t="s">
        <v>2531</v>
      </c>
      <c r="D308" s="10"/>
      <c r="E308" s="20" t="s">
        <v>4</v>
      </c>
      <c r="F308" s="20" t="s">
        <v>67</v>
      </c>
      <c r="G308" s="20" t="s">
        <v>67</v>
      </c>
      <c r="H308" s="20" t="s">
        <v>4</v>
      </c>
      <c r="I308" s="20" t="s">
        <v>4</v>
      </c>
      <c r="J308" s="22">
        <v>1</v>
      </c>
      <c r="K308" s="21" t="s">
        <v>1623</v>
      </c>
    </row>
    <row r="309" spans="1:11">
      <c r="A309" s="22">
        <v>4489</v>
      </c>
      <c r="B309" s="20" t="s">
        <v>1633</v>
      </c>
      <c r="C309" s="20" t="s">
        <v>2531</v>
      </c>
      <c r="D309" s="10"/>
      <c r="E309" s="20" t="s">
        <v>68</v>
      </c>
      <c r="F309" s="20" t="s">
        <v>67</v>
      </c>
      <c r="G309" s="20" t="s">
        <v>67</v>
      </c>
      <c r="H309" s="20" t="s">
        <v>4</v>
      </c>
      <c r="I309" s="20" t="s">
        <v>4</v>
      </c>
      <c r="J309" s="22">
        <v>1</v>
      </c>
      <c r="K309" s="21" t="s">
        <v>1623</v>
      </c>
    </row>
    <row r="310" spans="1:11">
      <c r="A310" s="22">
        <v>4490</v>
      </c>
      <c r="B310" s="20" t="s">
        <v>1634</v>
      </c>
      <c r="C310" s="20" t="s">
        <v>2531</v>
      </c>
      <c r="D310" s="10"/>
      <c r="E310" s="20" t="s">
        <v>68</v>
      </c>
      <c r="F310" s="20" t="s">
        <v>67</v>
      </c>
      <c r="G310" s="20" t="s">
        <v>67</v>
      </c>
      <c r="H310" s="20" t="s">
        <v>4</v>
      </c>
      <c r="I310" s="20" t="s">
        <v>4</v>
      </c>
      <c r="J310" s="22">
        <v>1</v>
      </c>
      <c r="K310" s="21" t="s">
        <v>1623</v>
      </c>
    </row>
    <row r="311" spans="1:11">
      <c r="A311" s="22">
        <v>4491</v>
      </c>
      <c r="B311" s="20" t="s">
        <v>1635</v>
      </c>
      <c r="C311" s="20" t="s">
        <v>2531</v>
      </c>
      <c r="D311" s="10"/>
      <c r="E311" s="20" t="s">
        <v>68</v>
      </c>
      <c r="F311" s="20" t="s">
        <v>67</v>
      </c>
      <c r="G311" s="20" t="s">
        <v>67</v>
      </c>
      <c r="H311" s="20" t="s">
        <v>4</v>
      </c>
      <c r="I311" s="20" t="s">
        <v>4</v>
      </c>
      <c r="J311" s="22">
        <v>1</v>
      </c>
      <c r="K311" s="21" t="s">
        <v>1623</v>
      </c>
    </row>
    <row r="312" spans="1:11">
      <c r="A312" s="22">
        <v>4492</v>
      </c>
      <c r="B312" s="20" t="s">
        <v>1636</v>
      </c>
      <c r="C312" s="20" t="s">
        <v>2531</v>
      </c>
      <c r="D312" s="10"/>
      <c r="E312" s="20" t="s">
        <v>68</v>
      </c>
      <c r="F312" s="20" t="s">
        <v>67</v>
      </c>
      <c r="G312" s="20" t="s">
        <v>67</v>
      </c>
      <c r="H312" s="20" t="s">
        <v>4</v>
      </c>
      <c r="I312" s="20" t="s">
        <v>4</v>
      </c>
      <c r="J312" s="22">
        <v>1</v>
      </c>
      <c r="K312" s="21" t="s">
        <v>1623</v>
      </c>
    </row>
    <row r="313" spans="1:11">
      <c r="A313" s="22">
        <v>4493</v>
      </c>
      <c r="B313" s="20" t="s">
        <v>1637</v>
      </c>
      <c r="C313" s="20" t="s">
        <v>2531</v>
      </c>
      <c r="D313" s="10"/>
      <c r="E313" s="20" t="s">
        <v>68</v>
      </c>
      <c r="F313" s="20" t="s">
        <v>67</v>
      </c>
      <c r="G313" s="20" t="s">
        <v>67</v>
      </c>
      <c r="H313" s="20" t="s">
        <v>4</v>
      </c>
      <c r="I313" s="20" t="s">
        <v>4</v>
      </c>
      <c r="J313" s="22">
        <v>1</v>
      </c>
      <c r="K313" s="21" t="s">
        <v>1623</v>
      </c>
    </row>
    <row r="314" spans="1:11">
      <c r="A314" s="22">
        <v>4494</v>
      </c>
      <c r="B314" s="20" t="s">
        <v>1638</v>
      </c>
      <c r="C314" s="20" t="s">
        <v>2531</v>
      </c>
      <c r="D314" s="10"/>
      <c r="E314" s="20" t="s">
        <v>68</v>
      </c>
      <c r="F314" s="20" t="s">
        <v>67</v>
      </c>
      <c r="G314" s="20" t="s">
        <v>67</v>
      </c>
      <c r="H314" s="20" t="s">
        <v>4</v>
      </c>
      <c r="I314" s="20" t="s">
        <v>4</v>
      </c>
      <c r="J314" s="22">
        <v>1</v>
      </c>
      <c r="K314" s="21" t="s">
        <v>1623</v>
      </c>
    </row>
    <row r="315" spans="1:11">
      <c r="A315" s="22">
        <v>4495</v>
      </c>
      <c r="B315" s="20" t="s">
        <v>1639</v>
      </c>
      <c r="C315" s="20" t="s">
        <v>2531</v>
      </c>
      <c r="D315" s="10"/>
      <c r="E315" s="20" t="s">
        <v>68</v>
      </c>
      <c r="F315" s="20" t="s">
        <v>67</v>
      </c>
      <c r="G315" s="20" t="s">
        <v>67</v>
      </c>
      <c r="H315" s="20" t="s">
        <v>4</v>
      </c>
      <c r="I315" s="20" t="s">
        <v>4</v>
      </c>
      <c r="J315" s="22">
        <v>1</v>
      </c>
      <c r="K315" s="21" t="s">
        <v>1623</v>
      </c>
    </row>
    <row r="316" spans="1:11">
      <c r="A316" s="22">
        <v>4496</v>
      </c>
      <c r="B316" s="20" t="s">
        <v>1640</v>
      </c>
      <c r="C316" s="20" t="s">
        <v>2531</v>
      </c>
      <c r="D316" s="10"/>
      <c r="E316" s="20" t="s">
        <v>68</v>
      </c>
      <c r="F316" s="20" t="s">
        <v>67</v>
      </c>
      <c r="G316" s="20" t="s">
        <v>67</v>
      </c>
      <c r="H316" s="20" t="s">
        <v>4</v>
      </c>
      <c r="I316" s="20" t="s">
        <v>4</v>
      </c>
      <c r="J316" s="22">
        <v>1</v>
      </c>
      <c r="K316" s="21" t="s">
        <v>1623</v>
      </c>
    </row>
    <row r="317" spans="1:11">
      <c r="A317" s="22">
        <v>4497</v>
      </c>
      <c r="B317" s="20" t="s">
        <v>1641</v>
      </c>
      <c r="C317" s="20" t="s">
        <v>2531</v>
      </c>
      <c r="D317" s="10"/>
      <c r="E317" s="20" t="s">
        <v>68</v>
      </c>
      <c r="F317" s="20" t="s">
        <v>67</v>
      </c>
      <c r="G317" s="20" t="s">
        <v>67</v>
      </c>
      <c r="H317" s="20" t="s">
        <v>4</v>
      </c>
      <c r="I317" s="20" t="s">
        <v>4</v>
      </c>
      <c r="J317" s="22">
        <v>1</v>
      </c>
      <c r="K317" s="21" t="s">
        <v>1642</v>
      </c>
    </row>
    <row r="318" spans="1:11">
      <c r="A318" s="22">
        <v>4498</v>
      </c>
      <c r="B318" s="20" t="s">
        <v>1643</v>
      </c>
      <c r="C318" s="20" t="s">
        <v>2531</v>
      </c>
      <c r="D318" s="10"/>
      <c r="E318" s="20" t="s">
        <v>68</v>
      </c>
      <c r="F318" s="20" t="s">
        <v>67</v>
      </c>
      <c r="G318" s="20" t="s">
        <v>67</v>
      </c>
      <c r="H318" s="20" t="s">
        <v>4</v>
      </c>
      <c r="I318" s="20" t="s">
        <v>4</v>
      </c>
      <c r="J318" s="22">
        <v>1</v>
      </c>
      <c r="K318" s="21" t="s">
        <v>1644</v>
      </c>
    </row>
    <row r="319" spans="1:11">
      <c r="A319" s="22">
        <v>4499</v>
      </c>
      <c r="B319" s="20" t="s">
        <v>1645</v>
      </c>
      <c r="C319" s="20" t="s">
        <v>2531</v>
      </c>
      <c r="D319" s="10"/>
      <c r="E319" s="20" t="s">
        <v>67</v>
      </c>
      <c r="F319" s="20" t="s">
        <v>67</v>
      </c>
      <c r="G319" s="20" t="s">
        <v>67</v>
      </c>
      <c r="H319" s="20" t="s">
        <v>4</v>
      </c>
      <c r="I319" s="20" t="s">
        <v>4</v>
      </c>
      <c r="J319" s="22">
        <v>1</v>
      </c>
      <c r="K319" s="21" t="s">
        <v>1644</v>
      </c>
    </row>
    <row r="320" spans="1:11">
      <c r="A320" s="22">
        <v>4500</v>
      </c>
      <c r="B320" s="20" t="s">
        <v>1646</v>
      </c>
      <c r="C320" s="20" t="s">
        <v>2531</v>
      </c>
      <c r="D320" s="10"/>
      <c r="E320" s="20" t="s">
        <v>68</v>
      </c>
      <c r="F320" s="20" t="s">
        <v>67</v>
      </c>
      <c r="G320" s="20" t="s">
        <v>67</v>
      </c>
      <c r="H320" s="20" t="s">
        <v>4</v>
      </c>
      <c r="I320" s="20" t="s">
        <v>4</v>
      </c>
      <c r="J320" s="22">
        <v>1</v>
      </c>
      <c r="K320" s="21" t="s">
        <v>1644</v>
      </c>
    </row>
    <row r="321" spans="1:11">
      <c r="A321" s="22">
        <v>4501</v>
      </c>
      <c r="B321" s="20" t="s">
        <v>1647</v>
      </c>
      <c r="C321" s="20" t="s">
        <v>2531</v>
      </c>
      <c r="D321" s="10"/>
      <c r="E321" s="20" t="s">
        <v>68</v>
      </c>
      <c r="F321" s="20" t="s">
        <v>67</v>
      </c>
      <c r="G321" s="20" t="s">
        <v>67</v>
      </c>
      <c r="H321" s="20" t="s">
        <v>4</v>
      </c>
      <c r="I321" s="20" t="s">
        <v>4</v>
      </c>
      <c r="J321" s="22">
        <v>1</v>
      </c>
      <c r="K321" s="21" t="s">
        <v>1644</v>
      </c>
    </row>
    <row r="322" spans="1:11">
      <c r="A322" s="22">
        <v>4502</v>
      </c>
      <c r="B322" s="20" t="s">
        <v>1648</v>
      </c>
      <c r="C322" s="20" t="s">
        <v>2535</v>
      </c>
      <c r="D322" s="10"/>
      <c r="E322" s="20" t="s">
        <v>68</v>
      </c>
      <c r="F322" s="20" t="s">
        <v>67</v>
      </c>
      <c r="G322" s="20" t="s">
        <v>67</v>
      </c>
      <c r="H322" s="20" t="s">
        <v>292</v>
      </c>
      <c r="I322" s="20" t="s">
        <v>292</v>
      </c>
      <c r="J322" s="22">
        <v>1</v>
      </c>
      <c r="K322" s="21" t="s">
        <v>1649</v>
      </c>
    </row>
    <row r="323" spans="1:11">
      <c r="A323" s="22">
        <v>4503</v>
      </c>
      <c r="B323" s="20" t="s">
        <v>1650</v>
      </c>
      <c r="C323" s="20" t="s">
        <v>2531</v>
      </c>
      <c r="D323" s="10"/>
      <c r="E323" s="20" t="s">
        <v>68</v>
      </c>
      <c r="F323" s="20" t="s">
        <v>67</v>
      </c>
      <c r="G323" s="20" t="s">
        <v>67</v>
      </c>
      <c r="H323" s="20" t="s">
        <v>4</v>
      </c>
      <c r="I323" s="20" t="s">
        <v>4</v>
      </c>
      <c r="J323" s="22">
        <v>1</v>
      </c>
      <c r="K323" s="21" t="s">
        <v>1651</v>
      </c>
    </row>
    <row r="324" spans="1:11">
      <c r="A324" s="22">
        <v>4504</v>
      </c>
      <c r="B324" s="20" t="s">
        <v>1652</v>
      </c>
      <c r="C324" s="20" t="s">
        <v>2531</v>
      </c>
      <c r="D324" s="10"/>
      <c r="E324" s="20" t="s">
        <v>68</v>
      </c>
      <c r="F324" s="20" t="s">
        <v>67</v>
      </c>
      <c r="G324" s="20" t="s">
        <v>67</v>
      </c>
      <c r="H324" s="20" t="s">
        <v>4</v>
      </c>
      <c r="I324" s="20" t="s">
        <v>4</v>
      </c>
      <c r="J324" s="22">
        <v>1</v>
      </c>
      <c r="K324" s="21" t="s">
        <v>1651</v>
      </c>
    </row>
    <row r="325" spans="1:11">
      <c r="A325" s="22">
        <v>4505</v>
      </c>
      <c r="B325" s="20" t="s">
        <v>1653</v>
      </c>
      <c r="C325" s="20" t="s">
        <v>2126</v>
      </c>
      <c r="D325" s="10"/>
      <c r="E325" s="20" t="s">
        <v>67</v>
      </c>
      <c r="F325" s="20" t="s">
        <v>67</v>
      </c>
      <c r="G325" s="20" t="s">
        <v>67</v>
      </c>
      <c r="H325" s="20" t="s">
        <v>292</v>
      </c>
      <c r="I325" s="20" t="s">
        <v>292</v>
      </c>
      <c r="J325" s="22">
        <v>1</v>
      </c>
      <c r="K325" s="21" t="s">
        <v>1654</v>
      </c>
    </row>
    <row r="326" spans="1:11">
      <c r="A326" s="22">
        <v>4506</v>
      </c>
      <c r="B326" s="20" t="s">
        <v>1655</v>
      </c>
      <c r="C326" s="20" t="s">
        <v>2126</v>
      </c>
      <c r="D326" s="10"/>
      <c r="E326" s="20" t="s">
        <v>68</v>
      </c>
      <c r="F326" s="20" t="s">
        <v>67</v>
      </c>
      <c r="G326" s="20" t="s">
        <v>67</v>
      </c>
      <c r="H326" s="20" t="s">
        <v>292</v>
      </c>
      <c r="I326" s="20" t="s">
        <v>292</v>
      </c>
      <c r="J326" s="22">
        <v>1</v>
      </c>
      <c r="K326" s="21" t="s">
        <v>1656</v>
      </c>
    </row>
    <row r="327" spans="1:11">
      <c r="A327" s="22">
        <v>4508</v>
      </c>
      <c r="B327" s="20" t="s">
        <v>1657</v>
      </c>
      <c r="C327" s="20" t="s">
        <v>2531</v>
      </c>
      <c r="D327" s="10"/>
      <c r="E327" s="20" t="s">
        <v>68</v>
      </c>
      <c r="F327" s="20" t="s">
        <v>67</v>
      </c>
      <c r="G327" s="20" t="s">
        <v>67</v>
      </c>
      <c r="H327" s="20" t="s">
        <v>4</v>
      </c>
      <c r="I327" s="20" t="s">
        <v>4</v>
      </c>
      <c r="J327" s="22">
        <v>1</v>
      </c>
      <c r="K327" s="21" t="s">
        <v>1658</v>
      </c>
    </row>
    <row r="328" spans="1:11">
      <c r="A328" s="22">
        <v>4509</v>
      </c>
      <c r="B328" s="20" t="s">
        <v>1659</v>
      </c>
      <c r="C328" s="20" t="s">
        <v>2535</v>
      </c>
      <c r="D328" s="10"/>
      <c r="E328" s="20" t="s">
        <v>68</v>
      </c>
      <c r="F328" s="20" t="s">
        <v>67</v>
      </c>
      <c r="G328" s="20" t="s">
        <v>67</v>
      </c>
      <c r="H328" s="20" t="s">
        <v>292</v>
      </c>
      <c r="I328" s="20" t="s">
        <v>292</v>
      </c>
      <c r="J328" s="22">
        <v>1</v>
      </c>
      <c r="K328" s="21" t="s">
        <v>1660</v>
      </c>
    </row>
    <row r="329" spans="1:11">
      <c r="A329" s="22">
        <v>4510</v>
      </c>
      <c r="B329" s="20" t="s">
        <v>1661</v>
      </c>
      <c r="C329" s="20" t="s">
        <v>2126</v>
      </c>
      <c r="D329" s="10"/>
      <c r="E329" s="20" t="s">
        <v>68</v>
      </c>
      <c r="F329" s="20" t="s">
        <v>67</v>
      </c>
      <c r="G329" s="20" t="s">
        <v>67</v>
      </c>
      <c r="H329" s="20" t="s">
        <v>292</v>
      </c>
      <c r="I329" s="20" t="s">
        <v>292</v>
      </c>
      <c r="J329" s="22">
        <v>1</v>
      </c>
      <c r="K329" s="21" t="s">
        <v>1662</v>
      </c>
    </row>
    <row r="330" spans="1:11">
      <c r="A330" s="22">
        <v>4511</v>
      </c>
      <c r="B330" s="20" t="s">
        <v>1663</v>
      </c>
      <c r="C330" s="20" t="s">
        <v>2531</v>
      </c>
      <c r="D330" s="10"/>
      <c r="E330" s="20" t="s">
        <v>68</v>
      </c>
      <c r="F330" s="20" t="s">
        <v>67</v>
      </c>
      <c r="G330" s="20" t="s">
        <v>67</v>
      </c>
      <c r="H330" s="20" t="s">
        <v>4</v>
      </c>
      <c r="I330" s="20" t="s">
        <v>4</v>
      </c>
      <c r="J330" s="22">
        <v>1</v>
      </c>
      <c r="K330" s="21" t="s">
        <v>1664</v>
      </c>
    </row>
    <row r="331" spans="1:11">
      <c r="A331" s="22">
        <v>4512</v>
      </c>
      <c r="B331" s="20" t="s">
        <v>1665</v>
      </c>
      <c r="C331" s="20" t="s">
        <v>2126</v>
      </c>
      <c r="D331" s="10"/>
      <c r="E331" s="20" t="s">
        <v>68</v>
      </c>
      <c r="F331" s="20" t="s">
        <v>67</v>
      </c>
      <c r="G331" s="20" t="s">
        <v>67</v>
      </c>
      <c r="H331" s="20" t="s">
        <v>292</v>
      </c>
      <c r="I331" s="20" t="s">
        <v>292</v>
      </c>
      <c r="J331" s="22">
        <v>1</v>
      </c>
      <c r="K331" s="21" t="s">
        <v>1666</v>
      </c>
    </row>
    <row r="332" spans="1:11">
      <c r="A332" s="22">
        <v>4513</v>
      </c>
      <c r="B332" s="20" t="s">
        <v>1667</v>
      </c>
      <c r="C332" s="20" t="s">
        <v>2126</v>
      </c>
      <c r="D332" s="10"/>
      <c r="E332" s="20" t="s">
        <v>68</v>
      </c>
      <c r="F332" s="20" t="s">
        <v>67</v>
      </c>
      <c r="G332" s="20" t="s">
        <v>67</v>
      </c>
      <c r="H332" s="20" t="s">
        <v>292</v>
      </c>
      <c r="I332" s="20" t="s">
        <v>292</v>
      </c>
      <c r="J332" s="22">
        <v>1</v>
      </c>
      <c r="K332" s="21" t="s">
        <v>1666</v>
      </c>
    </row>
    <row r="333" spans="1:11">
      <c r="A333" s="22">
        <v>4514</v>
      </c>
      <c r="B333" s="20" t="s">
        <v>1668</v>
      </c>
      <c r="C333" s="20" t="s">
        <v>2532</v>
      </c>
      <c r="D333" s="22">
        <v>994</v>
      </c>
      <c r="E333" s="20" t="s">
        <v>68</v>
      </c>
      <c r="F333" s="20" t="s">
        <v>68</v>
      </c>
      <c r="G333" s="20" t="s">
        <v>67</v>
      </c>
      <c r="H333" s="20" t="s">
        <v>1669</v>
      </c>
      <c r="I333" s="20" t="s">
        <v>28</v>
      </c>
      <c r="J333" s="22">
        <v>1</v>
      </c>
      <c r="K333" s="21" t="s">
        <v>1670</v>
      </c>
    </row>
    <row r="334" spans="1:11">
      <c r="A334" s="22">
        <v>4517</v>
      </c>
      <c r="B334" s="20" t="s">
        <v>1671</v>
      </c>
      <c r="C334" s="20" t="s">
        <v>2535</v>
      </c>
      <c r="D334" s="10"/>
      <c r="E334" s="20" t="s">
        <v>68</v>
      </c>
      <c r="F334" s="20" t="s">
        <v>67</v>
      </c>
      <c r="G334" s="20" t="s">
        <v>67</v>
      </c>
      <c r="H334" s="20" t="s">
        <v>292</v>
      </c>
      <c r="I334" s="20" t="s">
        <v>292</v>
      </c>
      <c r="J334" s="22">
        <v>1</v>
      </c>
      <c r="K334" s="21" t="s">
        <v>1672</v>
      </c>
    </row>
    <row r="335" spans="1:11">
      <c r="A335" s="22">
        <v>4518</v>
      </c>
      <c r="B335" s="20" t="s">
        <v>1673</v>
      </c>
      <c r="C335" s="20" t="s">
        <v>2126</v>
      </c>
      <c r="D335" s="10"/>
      <c r="E335" s="20" t="s">
        <v>68</v>
      </c>
      <c r="F335" s="20" t="s">
        <v>67</v>
      </c>
      <c r="G335" s="20" t="s">
        <v>67</v>
      </c>
      <c r="H335" s="20" t="s">
        <v>292</v>
      </c>
      <c r="I335" s="20" t="s">
        <v>292</v>
      </c>
      <c r="J335" s="22">
        <v>2</v>
      </c>
      <c r="K335" s="21" t="s">
        <v>1674</v>
      </c>
    </row>
    <row r="336" spans="1:11">
      <c r="A336" s="22">
        <v>4519</v>
      </c>
      <c r="B336" s="20" t="s">
        <v>1675</v>
      </c>
      <c r="C336" s="20" t="s">
        <v>2535</v>
      </c>
      <c r="D336" s="10"/>
      <c r="E336" s="20" t="s">
        <v>68</v>
      </c>
      <c r="F336" s="20" t="s">
        <v>67</v>
      </c>
      <c r="G336" s="20" t="s">
        <v>67</v>
      </c>
      <c r="H336" s="20" t="s">
        <v>292</v>
      </c>
      <c r="I336" s="20" t="s">
        <v>292</v>
      </c>
      <c r="J336" s="22">
        <v>1</v>
      </c>
      <c r="K336" s="21" t="s">
        <v>1676</v>
      </c>
    </row>
    <row r="337" spans="1:11">
      <c r="A337" s="22">
        <v>4520</v>
      </c>
      <c r="B337" s="20" t="s">
        <v>1677</v>
      </c>
      <c r="C337" s="20" t="s">
        <v>2531</v>
      </c>
      <c r="D337" s="10"/>
      <c r="E337" s="20" t="s">
        <v>68</v>
      </c>
      <c r="F337" s="20" t="s">
        <v>67</v>
      </c>
      <c r="G337" s="20" t="s">
        <v>67</v>
      </c>
      <c r="H337" s="20" t="s">
        <v>4</v>
      </c>
      <c r="I337" s="20" t="s">
        <v>4</v>
      </c>
      <c r="J337" s="22">
        <v>1</v>
      </c>
      <c r="K337" s="21" t="s">
        <v>1678</v>
      </c>
    </row>
    <row r="338" spans="1:11">
      <c r="A338" s="22">
        <v>4521</v>
      </c>
      <c r="B338" s="20" t="s">
        <v>1679</v>
      </c>
      <c r="C338" s="20" t="s">
        <v>2531</v>
      </c>
      <c r="D338" s="10"/>
      <c r="E338" s="20" t="s">
        <v>68</v>
      </c>
      <c r="F338" s="20" t="s">
        <v>67</v>
      </c>
      <c r="G338" s="20" t="s">
        <v>67</v>
      </c>
      <c r="H338" s="20" t="s">
        <v>4</v>
      </c>
      <c r="I338" s="20" t="s">
        <v>4</v>
      </c>
      <c r="J338" s="22">
        <v>1</v>
      </c>
      <c r="K338" s="21" t="s">
        <v>1680</v>
      </c>
    </row>
    <row r="339" spans="1:11">
      <c r="A339" s="22">
        <v>4522</v>
      </c>
      <c r="B339" s="20" t="s">
        <v>1681</v>
      </c>
      <c r="C339" s="20" t="s">
        <v>2531</v>
      </c>
      <c r="D339" s="10"/>
      <c r="E339" s="20" t="s">
        <v>68</v>
      </c>
      <c r="F339" s="20" t="s">
        <v>67</v>
      </c>
      <c r="G339" s="20" t="s">
        <v>67</v>
      </c>
      <c r="H339" s="20" t="s">
        <v>4</v>
      </c>
      <c r="I339" s="20" t="s">
        <v>4</v>
      </c>
      <c r="J339" s="22">
        <v>1</v>
      </c>
      <c r="K339" s="21" t="s">
        <v>1680</v>
      </c>
    </row>
    <row r="340" spans="1:11">
      <c r="A340" s="22">
        <v>4523</v>
      </c>
      <c r="B340" s="20" t="s">
        <v>1682</v>
      </c>
      <c r="C340" s="20" t="s">
        <v>2531</v>
      </c>
      <c r="D340" s="10"/>
      <c r="E340" s="20" t="s">
        <v>68</v>
      </c>
      <c r="F340" s="20" t="s">
        <v>67</v>
      </c>
      <c r="G340" s="20" t="s">
        <v>67</v>
      </c>
      <c r="H340" s="20" t="s">
        <v>4</v>
      </c>
      <c r="I340" s="20" t="s">
        <v>4</v>
      </c>
      <c r="J340" s="22">
        <v>1</v>
      </c>
      <c r="K340" s="21" t="s">
        <v>1683</v>
      </c>
    </row>
    <row r="341" spans="1:11">
      <c r="A341" s="22">
        <v>4524</v>
      </c>
      <c r="B341" s="20" t="s">
        <v>1684</v>
      </c>
      <c r="C341" s="20" t="s">
        <v>2531</v>
      </c>
      <c r="D341" s="10"/>
      <c r="E341" s="20" t="s">
        <v>68</v>
      </c>
      <c r="F341" s="20" t="s">
        <v>67</v>
      </c>
      <c r="G341" s="20" t="s">
        <v>67</v>
      </c>
      <c r="H341" s="20" t="s">
        <v>4</v>
      </c>
      <c r="I341" s="20" t="s">
        <v>4</v>
      </c>
      <c r="J341" s="22">
        <v>1</v>
      </c>
      <c r="K341" s="21" t="s">
        <v>1685</v>
      </c>
    </row>
    <row r="342" spans="1:11">
      <c r="A342" s="22">
        <v>4525</v>
      </c>
      <c r="B342" s="20" t="s">
        <v>1686</v>
      </c>
      <c r="C342" s="20" t="s">
        <v>2531</v>
      </c>
      <c r="D342" s="10"/>
      <c r="E342" s="20" t="s">
        <v>68</v>
      </c>
      <c r="F342" s="20" t="s">
        <v>67</v>
      </c>
      <c r="G342" s="20" t="s">
        <v>67</v>
      </c>
      <c r="H342" s="20" t="s">
        <v>4</v>
      </c>
      <c r="I342" s="20" t="s">
        <v>4</v>
      </c>
      <c r="J342" s="22">
        <v>1</v>
      </c>
      <c r="K342" s="21" t="s">
        <v>1687</v>
      </c>
    </row>
    <row r="343" spans="1:11">
      <c r="A343" s="22">
        <v>4526</v>
      </c>
      <c r="B343" s="20" t="s">
        <v>1688</v>
      </c>
      <c r="C343" s="20" t="s">
        <v>2536</v>
      </c>
      <c r="D343" s="10"/>
      <c r="E343" s="20" t="s">
        <v>68</v>
      </c>
      <c r="F343" s="20" t="s">
        <v>67</v>
      </c>
      <c r="G343" s="20" t="s">
        <v>67</v>
      </c>
      <c r="H343" s="20" t="s">
        <v>292</v>
      </c>
      <c r="I343" s="20" t="s">
        <v>292</v>
      </c>
      <c r="J343" s="22">
        <v>1</v>
      </c>
      <c r="K343" s="21" t="s">
        <v>1689</v>
      </c>
    </row>
    <row r="344" spans="1:11">
      <c r="A344" s="22">
        <v>4527</v>
      </c>
      <c r="B344" s="20" t="s">
        <v>1690</v>
      </c>
      <c r="C344" s="20" t="s">
        <v>2531</v>
      </c>
      <c r="D344" s="10"/>
      <c r="E344" s="20" t="s">
        <v>68</v>
      </c>
      <c r="F344" s="20" t="s">
        <v>67</v>
      </c>
      <c r="G344" s="20" t="s">
        <v>67</v>
      </c>
      <c r="H344" s="20" t="s">
        <v>292</v>
      </c>
      <c r="I344" s="20" t="s">
        <v>292</v>
      </c>
      <c r="J344" s="22">
        <v>1</v>
      </c>
      <c r="K344" s="21" t="s">
        <v>1691</v>
      </c>
    </row>
    <row r="345" spans="1:11">
      <c r="A345" s="22">
        <v>4528</v>
      </c>
      <c r="B345" s="20" t="s">
        <v>1692</v>
      </c>
      <c r="C345" s="20" t="s">
        <v>2531</v>
      </c>
      <c r="D345" s="22">
        <v>1115</v>
      </c>
      <c r="E345" s="20" t="s">
        <v>68</v>
      </c>
      <c r="F345" s="20" t="s">
        <v>68</v>
      </c>
      <c r="G345" s="20" t="s">
        <v>67</v>
      </c>
      <c r="H345" s="20" t="s">
        <v>1693</v>
      </c>
      <c r="I345" s="20" t="s">
        <v>29</v>
      </c>
      <c r="J345" s="22">
        <v>1</v>
      </c>
      <c r="K345" s="21" t="s">
        <v>1694</v>
      </c>
    </row>
    <row r="346" spans="1:11">
      <c r="A346" s="22">
        <v>4529</v>
      </c>
      <c r="B346" s="20" t="s">
        <v>1695</v>
      </c>
      <c r="C346" s="20" t="s">
        <v>2531</v>
      </c>
      <c r="D346" s="10"/>
      <c r="E346" s="20" t="s">
        <v>68</v>
      </c>
      <c r="F346" s="20" t="s">
        <v>67</v>
      </c>
      <c r="G346" s="20" t="s">
        <v>67</v>
      </c>
      <c r="H346" s="20" t="s">
        <v>4</v>
      </c>
      <c r="I346" s="20" t="s">
        <v>4</v>
      </c>
      <c r="J346" s="22">
        <v>1</v>
      </c>
      <c r="K346" s="21" t="s">
        <v>1696</v>
      </c>
    </row>
    <row r="347" spans="1:11">
      <c r="A347" s="22">
        <v>4530</v>
      </c>
      <c r="B347" s="20" t="s">
        <v>1697</v>
      </c>
      <c r="C347" s="20" t="s">
        <v>2531</v>
      </c>
      <c r="D347" s="10"/>
      <c r="E347" s="20" t="s">
        <v>4</v>
      </c>
      <c r="F347" s="20" t="s">
        <v>67</v>
      </c>
      <c r="G347" s="20" t="s">
        <v>67</v>
      </c>
      <c r="H347" s="20" t="s">
        <v>4</v>
      </c>
      <c r="I347" s="20" t="s">
        <v>4</v>
      </c>
      <c r="J347" s="22">
        <v>1</v>
      </c>
      <c r="K347" s="21" t="s">
        <v>1696</v>
      </c>
    </row>
    <row r="348" spans="1:11">
      <c r="A348" s="22">
        <v>4531</v>
      </c>
      <c r="B348" s="20" t="s">
        <v>1698</v>
      </c>
      <c r="C348" s="20" t="s">
        <v>2531</v>
      </c>
      <c r="D348" s="10"/>
      <c r="E348" s="20" t="s">
        <v>68</v>
      </c>
      <c r="F348" s="20" t="s">
        <v>67</v>
      </c>
      <c r="G348" s="20" t="s">
        <v>67</v>
      </c>
      <c r="H348" s="20" t="s">
        <v>4</v>
      </c>
      <c r="I348" s="20" t="s">
        <v>4</v>
      </c>
      <c r="J348" s="22">
        <v>1</v>
      </c>
      <c r="K348" s="21" t="s">
        <v>1696</v>
      </c>
    </row>
    <row r="349" spans="1:11">
      <c r="A349" s="22">
        <v>4532</v>
      </c>
      <c r="B349" s="20" t="s">
        <v>1699</v>
      </c>
      <c r="C349" s="20" t="s">
        <v>2126</v>
      </c>
      <c r="D349" s="10"/>
      <c r="E349" s="20" t="s">
        <v>68</v>
      </c>
      <c r="F349" s="20" t="s">
        <v>67</v>
      </c>
      <c r="G349" s="20" t="s">
        <v>67</v>
      </c>
      <c r="H349" s="20" t="s">
        <v>292</v>
      </c>
      <c r="I349" s="20" t="s">
        <v>292</v>
      </c>
      <c r="J349" s="22">
        <v>1</v>
      </c>
      <c r="K349" s="21" t="s">
        <v>1700</v>
      </c>
    </row>
    <row r="350" spans="1:11">
      <c r="A350" s="22">
        <v>4533</v>
      </c>
      <c r="B350" s="20" t="s">
        <v>1701</v>
      </c>
      <c r="C350" s="20" t="s">
        <v>2126</v>
      </c>
      <c r="D350" s="22">
        <v>1105</v>
      </c>
      <c r="E350" s="20" t="s">
        <v>68</v>
      </c>
      <c r="F350" s="20" t="s">
        <v>68</v>
      </c>
      <c r="G350" s="20" t="s">
        <v>67</v>
      </c>
      <c r="H350" s="20" t="s">
        <v>1702</v>
      </c>
      <c r="I350" s="20" t="s">
        <v>30</v>
      </c>
      <c r="J350" s="22">
        <v>1</v>
      </c>
      <c r="K350" s="21" t="s">
        <v>1703</v>
      </c>
    </row>
    <row r="351" spans="1:11">
      <c r="A351" s="22">
        <v>4534</v>
      </c>
      <c r="B351" s="20" t="s">
        <v>1704</v>
      </c>
      <c r="C351" s="20" t="s">
        <v>2535</v>
      </c>
      <c r="D351" s="10"/>
      <c r="E351" s="20" t="s">
        <v>68</v>
      </c>
      <c r="F351" s="20" t="s">
        <v>67</v>
      </c>
      <c r="G351" s="20" t="s">
        <v>67</v>
      </c>
      <c r="H351" s="20" t="s">
        <v>292</v>
      </c>
      <c r="I351" s="20" t="s">
        <v>292</v>
      </c>
      <c r="J351" s="20">
        <v>10</v>
      </c>
      <c r="K351" s="21" t="s">
        <v>1705</v>
      </c>
    </row>
    <row r="352" spans="1:11">
      <c r="A352" s="22">
        <v>4535</v>
      </c>
      <c r="B352" s="20" t="s">
        <v>1706</v>
      </c>
      <c r="C352" s="20" t="s">
        <v>2531</v>
      </c>
      <c r="D352" s="10"/>
      <c r="E352" s="20" t="s">
        <v>68</v>
      </c>
      <c r="F352" s="20" t="s">
        <v>67</v>
      </c>
      <c r="G352" s="20" t="s">
        <v>67</v>
      </c>
      <c r="H352" s="20" t="s">
        <v>1707</v>
      </c>
      <c r="I352" s="20" t="s">
        <v>4</v>
      </c>
      <c r="J352" s="22">
        <v>1</v>
      </c>
      <c r="K352" s="21" t="s">
        <v>1708</v>
      </c>
    </row>
    <row r="353" spans="1:11">
      <c r="A353" s="22">
        <v>4536</v>
      </c>
      <c r="B353" s="20" t="s">
        <v>1709</v>
      </c>
      <c r="C353" s="20" t="s">
        <v>2531</v>
      </c>
      <c r="D353" s="10"/>
      <c r="E353" s="20" t="s">
        <v>68</v>
      </c>
      <c r="F353" s="20" t="s">
        <v>67</v>
      </c>
      <c r="G353" s="20" t="s">
        <v>67</v>
      </c>
      <c r="H353" s="20" t="s">
        <v>4</v>
      </c>
      <c r="I353" s="20" t="s">
        <v>4</v>
      </c>
      <c r="J353" s="22">
        <v>1</v>
      </c>
      <c r="K353" s="21" t="s">
        <v>1710</v>
      </c>
    </row>
    <row r="354" spans="1:11">
      <c r="A354" s="22">
        <v>4537</v>
      </c>
      <c r="B354" s="20" t="s">
        <v>1711</v>
      </c>
      <c r="C354" s="20" t="s">
        <v>2532</v>
      </c>
      <c r="D354" s="10"/>
      <c r="E354" s="20" t="s">
        <v>68</v>
      </c>
      <c r="F354" s="20" t="s">
        <v>67</v>
      </c>
      <c r="G354" s="20" t="s">
        <v>67</v>
      </c>
      <c r="H354" s="20" t="s">
        <v>292</v>
      </c>
      <c r="I354" s="20" t="s">
        <v>292</v>
      </c>
      <c r="J354" s="22">
        <v>1</v>
      </c>
      <c r="K354" s="21" t="s">
        <v>1712</v>
      </c>
    </row>
    <row r="355" spans="1:11">
      <c r="A355" s="22">
        <v>4538</v>
      </c>
      <c r="B355" s="20" t="s">
        <v>1713</v>
      </c>
      <c r="C355" s="20" t="s">
        <v>2532</v>
      </c>
      <c r="D355" s="10"/>
      <c r="E355" s="20" t="s">
        <v>68</v>
      </c>
      <c r="F355" s="20" t="s">
        <v>67</v>
      </c>
      <c r="G355" s="20" t="s">
        <v>67</v>
      </c>
      <c r="H355" s="20" t="s">
        <v>292</v>
      </c>
      <c r="I355" s="20" t="s">
        <v>292</v>
      </c>
      <c r="J355" s="22">
        <v>1</v>
      </c>
      <c r="K355" s="21" t="s">
        <v>1714</v>
      </c>
    </row>
    <row r="356" spans="1:11">
      <c r="A356" s="22">
        <v>4539</v>
      </c>
      <c r="B356" s="20" t="s">
        <v>1715</v>
      </c>
      <c r="C356" s="20" t="s">
        <v>2126</v>
      </c>
      <c r="D356" s="10"/>
      <c r="E356" s="20" t="s">
        <v>68</v>
      </c>
      <c r="F356" s="20" t="s">
        <v>67</v>
      </c>
      <c r="G356" s="20" t="s">
        <v>67</v>
      </c>
      <c r="H356" s="20" t="s">
        <v>292</v>
      </c>
      <c r="I356" s="20" t="s">
        <v>292</v>
      </c>
      <c r="J356" s="22">
        <v>1</v>
      </c>
      <c r="K356" s="21" t="s">
        <v>1716</v>
      </c>
    </row>
    <row r="357" spans="1:11">
      <c r="A357" s="22">
        <v>4540</v>
      </c>
      <c r="B357" s="20" t="s">
        <v>1717</v>
      </c>
      <c r="C357" s="20" t="s">
        <v>2126</v>
      </c>
      <c r="D357" s="22">
        <v>1104</v>
      </c>
      <c r="E357" s="20" t="s">
        <v>68</v>
      </c>
      <c r="F357" s="20" t="s">
        <v>68</v>
      </c>
      <c r="G357" s="20" t="s">
        <v>67</v>
      </c>
      <c r="H357" s="20" t="s">
        <v>1718</v>
      </c>
      <c r="I357" s="20" t="s">
        <v>31</v>
      </c>
      <c r="J357" s="22">
        <v>1</v>
      </c>
      <c r="K357" s="21" t="s">
        <v>1719</v>
      </c>
    </row>
    <row r="358" spans="1:11">
      <c r="A358" s="22">
        <v>4541</v>
      </c>
      <c r="B358" s="20" t="s">
        <v>1720</v>
      </c>
      <c r="C358" s="20" t="s">
        <v>2531</v>
      </c>
      <c r="D358" s="10"/>
      <c r="E358" s="20" t="s">
        <v>68</v>
      </c>
      <c r="F358" s="20" t="s">
        <v>67</v>
      </c>
      <c r="G358" s="20" t="s">
        <v>67</v>
      </c>
      <c r="H358" s="20" t="s">
        <v>4</v>
      </c>
      <c r="I358" s="20" t="s">
        <v>4</v>
      </c>
      <c r="J358" s="22">
        <v>1</v>
      </c>
      <c r="K358" s="21" t="s">
        <v>1721</v>
      </c>
    </row>
    <row r="359" spans="1:11">
      <c r="A359" s="22">
        <v>4542</v>
      </c>
      <c r="B359" s="20" t="s">
        <v>1722</v>
      </c>
      <c r="C359" s="20" t="s">
        <v>2531</v>
      </c>
      <c r="D359" s="10"/>
      <c r="E359" s="20" t="s">
        <v>68</v>
      </c>
      <c r="F359" s="20" t="s">
        <v>67</v>
      </c>
      <c r="G359" s="20" t="s">
        <v>67</v>
      </c>
      <c r="H359" s="20" t="s">
        <v>4</v>
      </c>
      <c r="I359" s="20" t="s">
        <v>4</v>
      </c>
      <c r="J359" s="22">
        <v>1</v>
      </c>
      <c r="K359" s="21" t="s">
        <v>1721</v>
      </c>
    </row>
    <row r="360" spans="1:11">
      <c r="A360" s="22">
        <v>4543</v>
      </c>
      <c r="B360" s="20" t="s">
        <v>1723</v>
      </c>
      <c r="C360" s="20" t="s">
        <v>2535</v>
      </c>
      <c r="D360" s="10"/>
      <c r="E360" s="20" t="s">
        <v>67</v>
      </c>
      <c r="F360" s="20" t="s">
        <v>67</v>
      </c>
      <c r="G360" s="20" t="s">
        <v>67</v>
      </c>
      <c r="H360" s="20" t="s">
        <v>292</v>
      </c>
      <c r="I360" s="20" t="s">
        <v>292</v>
      </c>
      <c r="J360" s="22">
        <v>1</v>
      </c>
      <c r="K360" s="21" t="s">
        <v>1724</v>
      </c>
    </row>
    <row r="361" spans="1:11">
      <c r="A361" s="22">
        <v>4544</v>
      </c>
      <c r="B361" s="20" t="s">
        <v>1725</v>
      </c>
      <c r="C361" s="20" t="s">
        <v>2531</v>
      </c>
      <c r="D361" s="10"/>
      <c r="E361" s="20" t="s">
        <v>68</v>
      </c>
      <c r="F361" s="20" t="s">
        <v>67</v>
      </c>
      <c r="G361" s="20" t="s">
        <v>67</v>
      </c>
      <c r="H361" s="20" t="s">
        <v>4</v>
      </c>
      <c r="I361" s="20" t="s">
        <v>4</v>
      </c>
      <c r="J361" s="22">
        <v>1</v>
      </c>
      <c r="K361" s="21" t="s">
        <v>1726</v>
      </c>
    </row>
    <row r="362" spans="1:11">
      <c r="A362" s="22">
        <v>4545</v>
      </c>
      <c r="B362" s="20" t="s">
        <v>1727</v>
      </c>
      <c r="C362" s="20" t="s">
        <v>2531</v>
      </c>
      <c r="D362" s="10"/>
      <c r="E362" s="20" t="s">
        <v>68</v>
      </c>
      <c r="F362" s="20" t="s">
        <v>67</v>
      </c>
      <c r="G362" s="20" t="s">
        <v>67</v>
      </c>
      <c r="H362" s="20" t="s">
        <v>4</v>
      </c>
      <c r="I362" s="20" t="s">
        <v>4</v>
      </c>
      <c r="J362" s="22">
        <v>1</v>
      </c>
      <c r="K362" s="21" t="s">
        <v>1726</v>
      </c>
    </row>
    <row r="363" spans="1:11">
      <c r="A363" s="22">
        <v>4546</v>
      </c>
      <c r="B363" s="20" t="s">
        <v>1728</v>
      </c>
      <c r="C363" s="20" t="s">
        <v>2531</v>
      </c>
      <c r="D363" s="10"/>
      <c r="E363" s="20" t="s">
        <v>68</v>
      </c>
      <c r="F363" s="20" t="s">
        <v>67</v>
      </c>
      <c r="G363" s="20" t="s">
        <v>67</v>
      </c>
      <c r="H363" s="20" t="s">
        <v>4</v>
      </c>
      <c r="I363" s="20" t="s">
        <v>4</v>
      </c>
      <c r="J363" s="22">
        <v>1</v>
      </c>
      <c r="K363" s="21" t="s">
        <v>1726</v>
      </c>
    </row>
    <row r="364" spans="1:11">
      <c r="A364" s="22">
        <v>4547</v>
      </c>
      <c r="B364" s="20" t="s">
        <v>1729</v>
      </c>
      <c r="C364" s="20" t="s">
        <v>2531</v>
      </c>
      <c r="D364" s="10"/>
      <c r="E364" s="20" t="s">
        <v>68</v>
      </c>
      <c r="F364" s="20" t="s">
        <v>67</v>
      </c>
      <c r="G364" s="20" t="s">
        <v>67</v>
      </c>
      <c r="H364" s="20" t="s">
        <v>4</v>
      </c>
      <c r="I364" s="20" t="s">
        <v>4</v>
      </c>
      <c r="J364" s="22">
        <v>1</v>
      </c>
      <c r="K364" s="21" t="s">
        <v>1726</v>
      </c>
    </row>
    <row r="365" spans="1:11">
      <c r="A365" s="22">
        <v>4548</v>
      </c>
      <c r="B365" s="20" t="s">
        <v>1730</v>
      </c>
      <c r="C365" s="20" t="s">
        <v>2531</v>
      </c>
      <c r="D365" s="10"/>
      <c r="E365" s="20" t="s">
        <v>68</v>
      </c>
      <c r="F365" s="20" t="s">
        <v>67</v>
      </c>
      <c r="G365" s="20" t="s">
        <v>67</v>
      </c>
      <c r="H365" s="20" t="s">
        <v>4</v>
      </c>
      <c r="I365" s="20" t="s">
        <v>4</v>
      </c>
      <c r="J365" s="22">
        <v>1</v>
      </c>
      <c r="K365" s="21" t="s">
        <v>1731</v>
      </c>
    </row>
    <row r="366" spans="1:11">
      <c r="A366" s="22">
        <v>4549</v>
      </c>
      <c r="B366" s="20" t="s">
        <v>1732</v>
      </c>
      <c r="C366" s="20" t="s">
        <v>2531</v>
      </c>
      <c r="D366" s="10"/>
      <c r="E366" s="20" t="s">
        <v>68</v>
      </c>
      <c r="F366" s="20" t="s">
        <v>67</v>
      </c>
      <c r="G366" s="20" t="s">
        <v>67</v>
      </c>
      <c r="H366" s="20" t="s">
        <v>4</v>
      </c>
      <c r="I366" s="20" t="s">
        <v>4</v>
      </c>
      <c r="J366" s="22">
        <v>1</v>
      </c>
      <c r="K366" s="21" t="s">
        <v>1733</v>
      </c>
    </row>
    <row r="367" spans="1:11">
      <c r="A367" s="22">
        <v>4550</v>
      </c>
      <c r="B367" s="20" t="s">
        <v>1734</v>
      </c>
      <c r="C367" s="20" t="s">
        <v>2126</v>
      </c>
      <c r="D367" s="22">
        <v>1029</v>
      </c>
      <c r="E367" s="20" t="s">
        <v>68</v>
      </c>
      <c r="F367" s="20" t="s">
        <v>68</v>
      </c>
      <c r="G367" s="20" t="s">
        <v>67</v>
      </c>
      <c r="H367" s="20" t="s">
        <v>1735</v>
      </c>
      <c r="I367" s="20" t="s">
        <v>32</v>
      </c>
      <c r="J367" s="22">
        <v>1</v>
      </c>
      <c r="K367" s="21" t="s">
        <v>1736</v>
      </c>
    </row>
    <row r="368" spans="1:11">
      <c r="A368" s="22">
        <v>4551</v>
      </c>
      <c r="B368" s="20" t="s">
        <v>1737</v>
      </c>
      <c r="C368" s="20" t="s">
        <v>2531</v>
      </c>
      <c r="D368" s="10"/>
      <c r="E368" s="20" t="s">
        <v>68</v>
      </c>
      <c r="F368" s="20" t="s">
        <v>67</v>
      </c>
      <c r="G368" s="20" t="s">
        <v>67</v>
      </c>
      <c r="H368" s="20" t="s">
        <v>4</v>
      </c>
      <c r="I368" s="20" t="s">
        <v>4</v>
      </c>
      <c r="J368" s="22">
        <v>1</v>
      </c>
      <c r="K368" s="21" t="s">
        <v>1738</v>
      </c>
    </row>
    <row r="369" spans="1:11">
      <c r="A369" s="22">
        <v>4552</v>
      </c>
      <c r="B369" s="20" t="s">
        <v>1739</v>
      </c>
      <c r="C369" s="20" t="s">
        <v>2536</v>
      </c>
      <c r="D369" s="10"/>
      <c r="E369" s="20" t="s">
        <v>68</v>
      </c>
      <c r="F369" s="20" t="s">
        <v>67</v>
      </c>
      <c r="G369" s="20" t="s">
        <v>67</v>
      </c>
      <c r="H369" s="20" t="s">
        <v>292</v>
      </c>
      <c r="I369" s="20" t="s">
        <v>292</v>
      </c>
      <c r="J369" s="22">
        <v>1</v>
      </c>
      <c r="K369" s="21" t="s">
        <v>1740</v>
      </c>
    </row>
    <row r="370" spans="1:11">
      <c r="A370" s="22">
        <v>4553</v>
      </c>
      <c r="B370" s="20" t="s">
        <v>1741</v>
      </c>
      <c r="C370" s="20" t="s">
        <v>2536</v>
      </c>
      <c r="D370" s="10"/>
      <c r="E370" s="20" t="s">
        <v>68</v>
      </c>
      <c r="F370" s="20" t="s">
        <v>67</v>
      </c>
      <c r="G370" s="20" t="s">
        <v>67</v>
      </c>
      <c r="H370" s="20" t="s">
        <v>292</v>
      </c>
      <c r="I370" s="20" t="s">
        <v>292</v>
      </c>
      <c r="J370" s="22">
        <v>1</v>
      </c>
      <c r="K370" s="21" t="s">
        <v>1742</v>
      </c>
    </row>
    <row r="371" spans="1:11">
      <c r="A371" s="22">
        <v>4554</v>
      </c>
      <c r="B371" s="20" t="s">
        <v>1743</v>
      </c>
      <c r="C371" s="20" t="s">
        <v>2535</v>
      </c>
      <c r="D371" s="10"/>
      <c r="E371" s="20" t="s">
        <v>68</v>
      </c>
      <c r="F371" s="20" t="s">
        <v>67</v>
      </c>
      <c r="G371" s="20" t="s">
        <v>67</v>
      </c>
      <c r="H371" s="20" t="s">
        <v>292</v>
      </c>
      <c r="I371" s="20" t="s">
        <v>292</v>
      </c>
      <c r="J371" s="22">
        <v>26</v>
      </c>
      <c r="K371" s="21" t="s">
        <v>1744</v>
      </c>
    </row>
    <row r="372" spans="1:11">
      <c r="A372" s="22">
        <v>4555</v>
      </c>
      <c r="B372" s="20" t="s">
        <v>1745</v>
      </c>
      <c r="C372" s="20" t="s">
        <v>2531</v>
      </c>
      <c r="D372" s="10"/>
      <c r="E372" s="20" t="s">
        <v>67</v>
      </c>
      <c r="F372" s="20" t="s">
        <v>67</v>
      </c>
      <c r="G372" s="20" t="s">
        <v>67</v>
      </c>
      <c r="H372" s="20" t="s">
        <v>4</v>
      </c>
      <c r="I372" s="20" t="s">
        <v>4</v>
      </c>
      <c r="J372" s="22">
        <v>1</v>
      </c>
      <c r="K372" s="21" t="s">
        <v>1746</v>
      </c>
    </row>
    <row r="373" spans="1:11">
      <c r="A373" s="22">
        <v>4556</v>
      </c>
      <c r="B373" s="20" t="s">
        <v>1747</v>
      </c>
      <c r="C373" s="20" t="s">
        <v>2531</v>
      </c>
      <c r="D373" s="10"/>
      <c r="E373" s="20" t="s">
        <v>68</v>
      </c>
      <c r="F373" s="20" t="s">
        <v>67</v>
      </c>
      <c r="G373" s="20" t="s">
        <v>67</v>
      </c>
      <c r="H373" s="20" t="s">
        <v>4</v>
      </c>
      <c r="I373" s="20" t="s">
        <v>4</v>
      </c>
      <c r="J373" s="22">
        <v>1</v>
      </c>
      <c r="K373" s="21" t="s">
        <v>1748</v>
      </c>
    </row>
    <row r="374" spans="1:11">
      <c r="A374" s="22">
        <v>4557</v>
      </c>
      <c r="B374" s="20" t="s">
        <v>1749</v>
      </c>
      <c r="C374" s="20" t="s">
        <v>2531</v>
      </c>
      <c r="D374" s="10"/>
      <c r="E374" s="20" t="s">
        <v>67</v>
      </c>
      <c r="F374" s="20" t="s">
        <v>67</v>
      </c>
      <c r="G374" s="20" t="s">
        <v>67</v>
      </c>
      <c r="H374" s="20" t="s">
        <v>4</v>
      </c>
      <c r="I374" s="20" t="s">
        <v>4</v>
      </c>
      <c r="J374" s="22">
        <v>1</v>
      </c>
      <c r="K374" s="21" t="s">
        <v>1750</v>
      </c>
    </row>
    <row r="375" spans="1:11">
      <c r="A375" s="22">
        <v>4558</v>
      </c>
      <c r="B375" s="20" t="s">
        <v>1751</v>
      </c>
      <c r="C375" s="20" t="s">
        <v>2531</v>
      </c>
      <c r="D375" s="10"/>
      <c r="E375" s="20" t="s">
        <v>68</v>
      </c>
      <c r="F375" s="20" t="s">
        <v>67</v>
      </c>
      <c r="G375" s="20" t="s">
        <v>67</v>
      </c>
      <c r="H375" s="20" t="s">
        <v>4</v>
      </c>
      <c r="I375" s="20" t="s">
        <v>4</v>
      </c>
      <c r="J375" s="22">
        <v>1</v>
      </c>
      <c r="K375" s="21" t="s">
        <v>1750</v>
      </c>
    </row>
    <row r="376" spans="1:11">
      <c r="A376" s="22">
        <v>4559</v>
      </c>
      <c r="B376" s="20" t="s">
        <v>1752</v>
      </c>
      <c r="C376" s="20" t="s">
        <v>2531</v>
      </c>
      <c r="D376" s="10"/>
      <c r="E376" s="20" t="s">
        <v>67</v>
      </c>
      <c r="F376" s="20" t="s">
        <v>67</v>
      </c>
      <c r="G376" s="20" t="s">
        <v>67</v>
      </c>
      <c r="H376" s="20" t="s">
        <v>4</v>
      </c>
      <c r="I376" s="20" t="s">
        <v>4</v>
      </c>
      <c r="J376" s="22">
        <v>1</v>
      </c>
      <c r="K376" s="21" t="s">
        <v>1750</v>
      </c>
    </row>
    <row r="377" spans="1:11">
      <c r="A377" s="22">
        <v>4560</v>
      </c>
      <c r="B377" s="20" t="s">
        <v>1753</v>
      </c>
      <c r="C377" s="20" t="s">
        <v>2531</v>
      </c>
      <c r="D377" s="10"/>
      <c r="E377" s="20" t="s">
        <v>68</v>
      </c>
      <c r="F377" s="20" t="s">
        <v>67</v>
      </c>
      <c r="G377" s="20" t="s">
        <v>67</v>
      </c>
      <c r="H377" s="20" t="s">
        <v>4</v>
      </c>
      <c r="I377" s="20" t="s">
        <v>4</v>
      </c>
      <c r="J377" s="22">
        <v>1</v>
      </c>
      <c r="K377" s="21" t="s">
        <v>1754</v>
      </c>
    </row>
    <row r="378" spans="1:11">
      <c r="A378" s="22">
        <v>4563</v>
      </c>
      <c r="B378" s="20" t="s">
        <v>1755</v>
      </c>
      <c r="C378" s="20" t="s">
        <v>2531</v>
      </c>
      <c r="D378" s="22">
        <v>1087</v>
      </c>
      <c r="E378" s="20" t="s">
        <v>68</v>
      </c>
      <c r="F378" s="20" t="s">
        <v>68</v>
      </c>
      <c r="G378" s="20" t="s">
        <v>67</v>
      </c>
      <c r="H378" s="20" t="s">
        <v>1756</v>
      </c>
      <c r="I378" s="20" t="s">
        <v>1757</v>
      </c>
      <c r="J378" s="22">
        <v>1</v>
      </c>
      <c r="K378" s="21" t="s">
        <v>1758</v>
      </c>
    </row>
    <row r="379" spans="1:11">
      <c r="A379" s="22">
        <v>4565</v>
      </c>
      <c r="B379" s="20" t="s">
        <v>1759</v>
      </c>
      <c r="C379" s="20" t="s">
        <v>2531</v>
      </c>
      <c r="D379" s="10"/>
      <c r="E379" s="20" t="s">
        <v>67</v>
      </c>
      <c r="F379" s="20" t="s">
        <v>67</v>
      </c>
      <c r="G379" s="20" t="s">
        <v>67</v>
      </c>
      <c r="H379" s="20" t="s">
        <v>4</v>
      </c>
      <c r="I379" s="20" t="s">
        <v>4</v>
      </c>
      <c r="J379" s="22">
        <v>1</v>
      </c>
      <c r="K379" s="21" t="s">
        <v>1760</v>
      </c>
    </row>
    <row r="380" spans="1:11">
      <c r="A380" s="22">
        <v>4566</v>
      </c>
      <c r="B380" s="20" t="s">
        <v>1761</v>
      </c>
      <c r="C380" s="20" t="s">
        <v>2531</v>
      </c>
      <c r="D380" s="10"/>
      <c r="E380" s="20" t="s">
        <v>68</v>
      </c>
      <c r="F380" s="20" t="s">
        <v>67</v>
      </c>
      <c r="G380" s="20" t="s">
        <v>67</v>
      </c>
      <c r="H380" s="20" t="s">
        <v>4</v>
      </c>
      <c r="I380" s="20" t="s">
        <v>4</v>
      </c>
      <c r="J380" s="22">
        <v>1</v>
      </c>
      <c r="K380" s="21" t="s">
        <v>1762</v>
      </c>
    </row>
    <row r="381" spans="1:11">
      <c r="A381" s="22">
        <v>4567</v>
      </c>
      <c r="B381" s="20" t="s">
        <v>1763</v>
      </c>
      <c r="C381" s="20" t="s">
        <v>2531</v>
      </c>
      <c r="D381" s="10"/>
      <c r="E381" s="20" t="s">
        <v>68</v>
      </c>
      <c r="F381" s="20" t="s">
        <v>67</v>
      </c>
      <c r="G381" s="20" t="s">
        <v>67</v>
      </c>
      <c r="H381" s="20" t="s">
        <v>4</v>
      </c>
      <c r="I381" s="20" t="s">
        <v>4</v>
      </c>
      <c r="J381" s="22">
        <v>1</v>
      </c>
      <c r="K381" s="21" t="s">
        <v>1764</v>
      </c>
    </row>
    <row r="382" spans="1:11">
      <c r="A382" s="22">
        <v>4568</v>
      </c>
      <c r="B382" s="20" t="s">
        <v>1765</v>
      </c>
      <c r="C382" s="20" t="s">
        <v>2531</v>
      </c>
      <c r="D382" s="22">
        <v>985</v>
      </c>
      <c r="E382" s="20" t="s">
        <v>68</v>
      </c>
      <c r="F382" s="20" t="s">
        <v>68</v>
      </c>
      <c r="G382" s="20" t="s">
        <v>67</v>
      </c>
      <c r="H382" s="20" t="s">
        <v>1766</v>
      </c>
      <c r="I382" s="20" t="s">
        <v>1767</v>
      </c>
      <c r="J382" s="22">
        <v>1</v>
      </c>
      <c r="K382" s="21" t="s">
        <v>1768</v>
      </c>
    </row>
    <row r="383" spans="1:11">
      <c r="A383" s="22">
        <v>4569</v>
      </c>
      <c r="B383" s="20" t="s">
        <v>1769</v>
      </c>
      <c r="C383" s="20" t="s">
        <v>2531</v>
      </c>
      <c r="D383" s="10"/>
      <c r="E383" s="20" t="s">
        <v>68</v>
      </c>
      <c r="F383" s="20" t="s">
        <v>68</v>
      </c>
      <c r="G383" s="20" t="s">
        <v>67</v>
      </c>
      <c r="H383" s="20" t="s">
        <v>1770</v>
      </c>
      <c r="I383" s="20" t="s">
        <v>4</v>
      </c>
      <c r="J383" s="22">
        <v>1</v>
      </c>
      <c r="K383" s="21" t="s">
        <v>1768</v>
      </c>
    </row>
    <row r="384" spans="1:11">
      <c r="A384" s="22">
        <v>4570</v>
      </c>
      <c r="B384" s="20" t="s">
        <v>1771</v>
      </c>
      <c r="C384" s="20" t="s">
        <v>2531</v>
      </c>
      <c r="D384" s="10"/>
      <c r="E384" s="20" t="s">
        <v>68</v>
      </c>
      <c r="F384" s="20" t="s">
        <v>68</v>
      </c>
      <c r="G384" s="20" t="s">
        <v>67</v>
      </c>
      <c r="H384" s="20" t="s">
        <v>1770</v>
      </c>
      <c r="I384" s="20" t="s">
        <v>4</v>
      </c>
      <c r="J384" s="22">
        <v>1</v>
      </c>
      <c r="K384" s="21" t="s">
        <v>1768</v>
      </c>
    </row>
    <row r="385" spans="1:11">
      <c r="A385" s="22">
        <v>4571</v>
      </c>
      <c r="B385" s="20" t="s">
        <v>1772</v>
      </c>
      <c r="C385" s="20" t="s">
        <v>2531</v>
      </c>
      <c r="D385" s="10"/>
      <c r="E385" s="20" t="s">
        <v>68</v>
      </c>
      <c r="F385" s="20" t="s">
        <v>67</v>
      </c>
      <c r="G385" s="20" t="s">
        <v>67</v>
      </c>
      <c r="H385" s="20" t="s">
        <v>4</v>
      </c>
      <c r="I385" s="20" t="s">
        <v>4</v>
      </c>
      <c r="J385" s="22">
        <v>1</v>
      </c>
      <c r="K385" s="21" t="s">
        <v>1773</v>
      </c>
    </row>
    <row r="386" spans="1:11">
      <c r="A386" s="22">
        <v>4572</v>
      </c>
      <c r="B386" s="20" t="s">
        <v>1774</v>
      </c>
      <c r="C386" s="20" t="s">
        <v>2531</v>
      </c>
      <c r="D386" s="10"/>
      <c r="E386" s="20" t="s">
        <v>68</v>
      </c>
      <c r="F386" s="20" t="s">
        <v>67</v>
      </c>
      <c r="G386" s="20" t="s">
        <v>67</v>
      </c>
      <c r="H386" s="20" t="s">
        <v>4</v>
      </c>
      <c r="I386" s="20" t="s">
        <v>4</v>
      </c>
      <c r="J386" s="22">
        <v>1</v>
      </c>
      <c r="K386" s="21" t="s">
        <v>1773</v>
      </c>
    </row>
    <row r="387" spans="1:11">
      <c r="A387" s="22">
        <v>4573</v>
      </c>
      <c r="B387" s="20" t="s">
        <v>1775</v>
      </c>
      <c r="C387" s="20" t="s">
        <v>2531</v>
      </c>
      <c r="D387" s="10"/>
      <c r="E387" s="20" t="s">
        <v>68</v>
      </c>
      <c r="F387" s="20" t="s">
        <v>67</v>
      </c>
      <c r="G387" s="20" t="s">
        <v>67</v>
      </c>
      <c r="H387" s="20" t="s">
        <v>4</v>
      </c>
      <c r="I387" s="20" t="s">
        <v>4</v>
      </c>
      <c r="J387" s="22">
        <v>1</v>
      </c>
      <c r="K387" s="21" t="s">
        <v>1773</v>
      </c>
    </row>
    <row r="388" spans="1:11">
      <c r="A388" s="22">
        <v>4574</v>
      </c>
      <c r="B388" s="20" t="s">
        <v>1776</v>
      </c>
      <c r="C388" s="20" t="s">
        <v>2531</v>
      </c>
      <c r="D388" s="10"/>
      <c r="E388" s="20" t="s">
        <v>68</v>
      </c>
      <c r="F388" s="20" t="s">
        <v>67</v>
      </c>
      <c r="G388" s="20" t="s">
        <v>67</v>
      </c>
      <c r="H388" s="20" t="s">
        <v>4</v>
      </c>
      <c r="I388" s="20" t="s">
        <v>4</v>
      </c>
      <c r="J388" s="22">
        <v>1</v>
      </c>
      <c r="K388" s="21" t="s">
        <v>1773</v>
      </c>
    </row>
    <row r="389" spans="1:11">
      <c r="A389" s="22">
        <v>4575</v>
      </c>
      <c r="B389" s="20" t="s">
        <v>1777</v>
      </c>
      <c r="C389" s="20" t="s">
        <v>2531</v>
      </c>
      <c r="D389" s="10"/>
      <c r="E389" s="20" t="s">
        <v>68</v>
      </c>
      <c r="F389" s="20" t="s">
        <v>67</v>
      </c>
      <c r="G389" s="20" t="s">
        <v>67</v>
      </c>
      <c r="H389" s="20" t="s">
        <v>4</v>
      </c>
      <c r="I389" s="20" t="s">
        <v>4</v>
      </c>
      <c r="J389" s="22">
        <v>1</v>
      </c>
      <c r="K389" s="21" t="s">
        <v>1778</v>
      </c>
    </row>
    <row r="390" spans="1:11">
      <c r="A390" s="22">
        <v>4576</v>
      </c>
      <c r="B390" s="20" t="s">
        <v>1779</v>
      </c>
      <c r="C390" s="20" t="s">
        <v>2531</v>
      </c>
      <c r="D390" s="10"/>
      <c r="E390" s="20" t="s">
        <v>68</v>
      </c>
      <c r="F390" s="20" t="s">
        <v>67</v>
      </c>
      <c r="G390" s="20" t="s">
        <v>67</v>
      </c>
      <c r="H390" s="20" t="s">
        <v>4</v>
      </c>
      <c r="I390" s="20" t="s">
        <v>4</v>
      </c>
      <c r="J390" s="22">
        <v>1</v>
      </c>
      <c r="K390" s="21" t="s">
        <v>1780</v>
      </c>
    </row>
    <row r="391" spans="1:11">
      <c r="A391" s="22">
        <v>4577</v>
      </c>
      <c r="B391" s="20" t="s">
        <v>1781</v>
      </c>
      <c r="C391" s="20" t="s">
        <v>2531</v>
      </c>
      <c r="D391" s="10"/>
      <c r="E391" s="20" t="s">
        <v>68</v>
      </c>
      <c r="F391" s="20" t="s">
        <v>67</v>
      </c>
      <c r="G391" s="20" t="s">
        <v>67</v>
      </c>
      <c r="H391" s="20" t="s">
        <v>4</v>
      </c>
      <c r="I391" s="20" t="s">
        <v>4</v>
      </c>
      <c r="J391" s="22">
        <v>1</v>
      </c>
      <c r="K391" s="21" t="s">
        <v>1780</v>
      </c>
    </row>
    <row r="392" spans="1:11">
      <c r="A392" s="22">
        <v>4578</v>
      </c>
      <c r="B392" s="20" t="s">
        <v>1782</v>
      </c>
      <c r="C392" s="20" t="s">
        <v>2531</v>
      </c>
      <c r="D392" s="10"/>
      <c r="E392" s="20" t="s">
        <v>68</v>
      </c>
      <c r="F392" s="20" t="s">
        <v>67</v>
      </c>
      <c r="G392" s="20" t="s">
        <v>67</v>
      </c>
      <c r="H392" s="20" t="s">
        <v>4</v>
      </c>
      <c r="I392" s="20" t="s">
        <v>4</v>
      </c>
      <c r="J392" s="22">
        <v>1</v>
      </c>
      <c r="K392" s="21" t="s">
        <v>1780</v>
      </c>
    </row>
    <row r="393" spans="1:11">
      <c r="A393" s="22">
        <v>4579</v>
      </c>
      <c r="B393" s="20" t="s">
        <v>1783</v>
      </c>
      <c r="C393" s="20" t="s">
        <v>2531</v>
      </c>
      <c r="D393" s="10"/>
      <c r="E393" s="20" t="s">
        <v>68</v>
      </c>
      <c r="F393" s="20" t="s">
        <v>67</v>
      </c>
      <c r="G393" s="20" t="s">
        <v>67</v>
      </c>
      <c r="H393" s="20" t="s">
        <v>4</v>
      </c>
      <c r="I393" s="20" t="s">
        <v>4</v>
      </c>
      <c r="J393" s="22">
        <v>1</v>
      </c>
      <c r="K393" s="21" t="s">
        <v>1780</v>
      </c>
    </row>
    <row r="394" spans="1:11">
      <c r="A394" s="22">
        <v>4580</v>
      </c>
      <c r="B394" s="20" t="s">
        <v>1784</v>
      </c>
      <c r="C394" s="20" t="s">
        <v>2531</v>
      </c>
      <c r="D394" s="10"/>
      <c r="E394" s="20" t="s">
        <v>68</v>
      </c>
      <c r="F394" s="20" t="s">
        <v>67</v>
      </c>
      <c r="G394" s="20" t="s">
        <v>67</v>
      </c>
      <c r="H394" s="20" t="s">
        <v>4</v>
      </c>
      <c r="I394" s="20" t="s">
        <v>4</v>
      </c>
      <c r="J394" s="22">
        <v>1</v>
      </c>
      <c r="K394" s="21" t="s">
        <v>1780</v>
      </c>
    </row>
    <row r="395" spans="1:11">
      <c r="A395" s="22">
        <v>4581</v>
      </c>
      <c r="B395" s="20" t="s">
        <v>1785</v>
      </c>
      <c r="C395" s="20" t="s">
        <v>2531</v>
      </c>
      <c r="D395" s="10"/>
      <c r="E395" s="20" t="s">
        <v>68</v>
      </c>
      <c r="F395" s="20" t="s">
        <v>67</v>
      </c>
      <c r="G395" s="20" t="s">
        <v>67</v>
      </c>
      <c r="H395" s="20" t="s">
        <v>4</v>
      </c>
      <c r="I395" s="20" t="s">
        <v>4</v>
      </c>
      <c r="J395" s="22">
        <v>1</v>
      </c>
      <c r="K395" s="21" t="s">
        <v>1780</v>
      </c>
    </row>
    <row r="396" spans="1:11">
      <c r="A396" s="22">
        <v>4582</v>
      </c>
      <c r="B396" s="20" t="s">
        <v>1786</v>
      </c>
      <c r="C396" s="20" t="s">
        <v>2531</v>
      </c>
      <c r="D396" s="10"/>
      <c r="E396" s="20" t="s">
        <v>68</v>
      </c>
      <c r="F396" s="20" t="s">
        <v>67</v>
      </c>
      <c r="G396" s="20" t="s">
        <v>67</v>
      </c>
      <c r="H396" s="20" t="s">
        <v>4</v>
      </c>
      <c r="I396" s="20" t="s">
        <v>4</v>
      </c>
      <c r="J396" s="22">
        <v>1</v>
      </c>
      <c r="K396" s="21" t="s">
        <v>1780</v>
      </c>
    </row>
    <row r="397" spans="1:11">
      <c r="A397" s="22">
        <v>4583</v>
      </c>
      <c r="B397" s="20" t="s">
        <v>1787</v>
      </c>
      <c r="C397" s="20" t="s">
        <v>2531</v>
      </c>
      <c r="D397" s="10"/>
      <c r="E397" s="20" t="s">
        <v>68</v>
      </c>
      <c r="F397" s="20" t="s">
        <v>67</v>
      </c>
      <c r="G397" s="20" t="s">
        <v>67</v>
      </c>
      <c r="H397" s="20" t="s">
        <v>4</v>
      </c>
      <c r="I397" s="20" t="s">
        <v>4</v>
      </c>
      <c r="J397" s="22">
        <v>1</v>
      </c>
      <c r="K397" s="21" t="s">
        <v>1788</v>
      </c>
    </row>
    <row r="398" spans="1:11">
      <c r="A398" s="22">
        <v>4584</v>
      </c>
      <c r="B398" s="20" t="s">
        <v>1789</v>
      </c>
      <c r="C398" s="20" t="s">
        <v>2531</v>
      </c>
      <c r="D398" s="10"/>
      <c r="E398" s="20" t="s">
        <v>68</v>
      </c>
      <c r="F398" s="20" t="s">
        <v>67</v>
      </c>
      <c r="G398" s="20" t="s">
        <v>67</v>
      </c>
      <c r="H398" s="20" t="s">
        <v>4</v>
      </c>
      <c r="I398" s="20" t="s">
        <v>4</v>
      </c>
      <c r="J398" s="22">
        <v>1</v>
      </c>
      <c r="K398" s="21" t="s">
        <v>1788</v>
      </c>
    </row>
    <row r="399" spans="1:11">
      <c r="A399" s="22">
        <v>4585</v>
      </c>
      <c r="B399" s="20" t="s">
        <v>1790</v>
      </c>
      <c r="C399" s="20" t="s">
        <v>2531</v>
      </c>
      <c r="D399" s="10"/>
      <c r="E399" s="20" t="s">
        <v>68</v>
      </c>
      <c r="F399" s="20" t="s">
        <v>4</v>
      </c>
      <c r="G399" s="20" t="s">
        <v>4</v>
      </c>
      <c r="H399" s="20" t="s">
        <v>4</v>
      </c>
      <c r="I399" s="20" t="s">
        <v>4</v>
      </c>
      <c r="J399" s="22">
        <v>1</v>
      </c>
      <c r="K399" s="21" t="s">
        <v>1788</v>
      </c>
    </row>
    <row r="400" spans="1:11">
      <c r="A400" s="22">
        <v>4586</v>
      </c>
      <c r="B400" s="20" t="s">
        <v>1791</v>
      </c>
      <c r="C400" s="20" t="s">
        <v>2531</v>
      </c>
      <c r="D400" s="10"/>
      <c r="E400" s="20" t="s">
        <v>68</v>
      </c>
      <c r="F400" s="20" t="s">
        <v>4</v>
      </c>
      <c r="G400" s="20" t="s">
        <v>4</v>
      </c>
      <c r="H400" s="20" t="s">
        <v>4</v>
      </c>
      <c r="I400" s="20" t="s">
        <v>4</v>
      </c>
      <c r="J400" s="22">
        <v>1</v>
      </c>
      <c r="K400" s="21" t="s">
        <v>1788</v>
      </c>
    </row>
    <row r="401" spans="1:11">
      <c r="A401" s="22">
        <v>4587</v>
      </c>
      <c r="B401" s="20" t="s">
        <v>1792</v>
      </c>
      <c r="C401" s="20" t="s">
        <v>2535</v>
      </c>
      <c r="D401" s="10"/>
      <c r="E401" s="20" t="s">
        <v>68</v>
      </c>
      <c r="F401" s="20" t="s">
        <v>67</v>
      </c>
      <c r="G401" s="20" t="s">
        <v>67</v>
      </c>
      <c r="H401" s="20" t="s">
        <v>292</v>
      </c>
      <c r="I401" s="20" t="s">
        <v>292</v>
      </c>
      <c r="J401" s="22">
        <v>14</v>
      </c>
      <c r="K401" s="21" t="s">
        <v>1793</v>
      </c>
    </row>
    <row r="402" spans="1:11">
      <c r="A402" s="22">
        <v>4590</v>
      </c>
      <c r="B402" s="20" t="s">
        <v>1794</v>
      </c>
      <c r="C402" s="20" t="s">
        <v>2531</v>
      </c>
      <c r="D402" s="10"/>
      <c r="E402" s="20" t="s">
        <v>68</v>
      </c>
      <c r="F402" s="20" t="s">
        <v>67</v>
      </c>
      <c r="G402" s="20" t="s">
        <v>67</v>
      </c>
      <c r="H402" s="20" t="s">
        <v>4</v>
      </c>
      <c r="I402" s="20" t="s">
        <v>4</v>
      </c>
      <c r="J402" s="22">
        <v>1</v>
      </c>
      <c r="K402" s="21" t="s">
        <v>1795</v>
      </c>
    </row>
    <row r="403" spans="1:11">
      <c r="A403" s="22">
        <v>4591</v>
      </c>
      <c r="B403" s="20" t="s">
        <v>1796</v>
      </c>
      <c r="C403" s="20" t="s">
        <v>2531</v>
      </c>
      <c r="D403" s="10"/>
      <c r="E403" s="20" t="s">
        <v>68</v>
      </c>
      <c r="F403" s="20" t="s">
        <v>67</v>
      </c>
      <c r="G403" s="20" t="s">
        <v>67</v>
      </c>
      <c r="H403" s="20" t="s">
        <v>4</v>
      </c>
      <c r="I403" s="20" t="s">
        <v>4</v>
      </c>
      <c r="J403" s="22">
        <v>1</v>
      </c>
      <c r="K403" s="21" t="s">
        <v>1797</v>
      </c>
    </row>
    <row r="404" spans="1:11">
      <c r="A404" s="22">
        <v>4592</v>
      </c>
      <c r="B404" s="20" t="s">
        <v>1798</v>
      </c>
      <c r="C404" s="20" t="s">
        <v>2531</v>
      </c>
      <c r="D404" s="10"/>
      <c r="E404" s="20" t="s">
        <v>68</v>
      </c>
      <c r="F404" s="20" t="s">
        <v>67</v>
      </c>
      <c r="G404" s="20" t="s">
        <v>67</v>
      </c>
      <c r="H404" s="20" t="s">
        <v>4</v>
      </c>
      <c r="I404" s="20" t="s">
        <v>4</v>
      </c>
      <c r="J404" s="22">
        <v>1</v>
      </c>
      <c r="K404" s="21" t="s">
        <v>1797</v>
      </c>
    </row>
    <row r="405" spans="1:11">
      <c r="A405" s="22">
        <v>4593</v>
      </c>
      <c r="B405" s="20" t="s">
        <v>1799</v>
      </c>
      <c r="C405" s="20" t="s">
        <v>2531</v>
      </c>
      <c r="D405" s="10"/>
      <c r="E405" s="20" t="s">
        <v>68</v>
      </c>
      <c r="F405" s="20" t="s">
        <v>67</v>
      </c>
      <c r="G405" s="20" t="s">
        <v>67</v>
      </c>
      <c r="H405" s="20" t="s">
        <v>4</v>
      </c>
      <c r="I405" s="20" t="s">
        <v>4</v>
      </c>
      <c r="J405" s="22">
        <v>1</v>
      </c>
      <c r="K405" s="21" t="s">
        <v>1797</v>
      </c>
    </row>
    <row r="406" spans="1:11">
      <c r="A406" s="22">
        <v>4594</v>
      </c>
      <c r="B406" s="20" t="s">
        <v>1800</v>
      </c>
      <c r="C406" s="20" t="s">
        <v>2531</v>
      </c>
      <c r="D406" s="10"/>
      <c r="E406" s="20" t="s">
        <v>68</v>
      </c>
      <c r="F406" s="20" t="s">
        <v>67</v>
      </c>
      <c r="G406" s="20" t="s">
        <v>67</v>
      </c>
      <c r="H406" s="20" t="s">
        <v>4</v>
      </c>
      <c r="I406" s="20" t="s">
        <v>4</v>
      </c>
      <c r="J406" s="22">
        <v>1</v>
      </c>
      <c r="K406" s="21" t="s">
        <v>1797</v>
      </c>
    </row>
    <row r="407" spans="1:11">
      <c r="A407" s="22">
        <v>4595</v>
      </c>
      <c r="B407" s="20" t="s">
        <v>1801</v>
      </c>
      <c r="C407" s="20" t="s">
        <v>2531</v>
      </c>
      <c r="D407" s="10"/>
      <c r="E407" s="20" t="s">
        <v>68</v>
      </c>
      <c r="F407" s="20" t="s">
        <v>67</v>
      </c>
      <c r="G407" s="20" t="s">
        <v>67</v>
      </c>
      <c r="H407" s="20" t="s">
        <v>4</v>
      </c>
      <c r="I407" s="20" t="s">
        <v>4</v>
      </c>
      <c r="J407" s="22">
        <v>1</v>
      </c>
      <c r="K407" s="21" t="s">
        <v>1797</v>
      </c>
    </row>
    <row r="408" spans="1:11">
      <c r="A408" s="22">
        <v>4596</v>
      </c>
      <c r="B408" s="20" t="s">
        <v>1802</v>
      </c>
      <c r="C408" s="20" t="s">
        <v>2531</v>
      </c>
      <c r="D408" s="10"/>
      <c r="E408" s="20" t="s">
        <v>68</v>
      </c>
      <c r="F408" s="20" t="s">
        <v>67</v>
      </c>
      <c r="G408" s="20" t="s">
        <v>67</v>
      </c>
      <c r="H408" s="20" t="s">
        <v>4</v>
      </c>
      <c r="I408" s="20" t="s">
        <v>4</v>
      </c>
      <c r="J408" s="22">
        <v>1</v>
      </c>
      <c r="K408" s="21" t="s">
        <v>1803</v>
      </c>
    </row>
    <row r="409" spans="1:11">
      <c r="A409" s="22">
        <v>4597</v>
      </c>
      <c r="B409" s="20" t="s">
        <v>1804</v>
      </c>
      <c r="C409" s="20" t="s">
        <v>2531</v>
      </c>
      <c r="D409" s="22">
        <v>1099</v>
      </c>
      <c r="E409" s="20" t="s">
        <v>68</v>
      </c>
      <c r="F409" s="20" t="s">
        <v>68</v>
      </c>
      <c r="G409" s="20" t="s">
        <v>67</v>
      </c>
      <c r="H409" s="20" t="s">
        <v>1805</v>
      </c>
      <c r="I409" s="20" t="s">
        <v>1806</v>
      </c>
      <c r="J409" s="22">
        <v>1</v>
      </c>
      <c r="K409" s="21" t="s">
        <v>1803</v>
      </c>
    </row>
    <row r="410" spans="1:11">
      <c r="A410" s="22">
        <v>4598</v>
      </c>
      <c r="B410" s="20" t="s">
        <v>1807</v>
      </c>
      <c r="C410" s="20" t="s">
        <v>2531</v>
      </c>
      <c r="D410" s="10"/>
      <c r="E410" s="20" t="s">
        <v>68</v>
      </c>
      <c r="F410" s="20" t="s">
        <v>67</v>
      </c>
      <c r="G410" s="20" t="s">
        <v>67</v>
      </c>
      <c r="H410" s="20" t="s">
        <v>4</v>
      </c>
      <c r="I410" s="20" t="s">
        <v>4</v>
      </c>
      <c r="J410" s="22">
        <v>1</v>
      </c>
      <c r="K410" s="21" t="s">
        <v>1803</v>
      </c>
    </row>
    <row r="411" spans="1:11">
      <c r="A411" s="22">
        <v>4599</v>
      </c>
      <c r="B411" s="20" t="s">
        <v>1808</v>
      </c>
      <c r="C411" s="20" t="s">
        <v>2531</v>
      </c>
      <c r="D411" s="10"/>
      <c r="E411" s="20" t="s">
        <v>68</v>
      </c>
      <c r="F411" s="20" t="s">
        <v>67</v>
      </c>
      <c r="G411" s="20" t="s">
        <v>67</v>
      </c>
      <c r="H411" s="20" t="s">
        <v>4</v>
      </c>
      <c r="I411" s="20" t="s">
        <v>4</v>
      </c>
      <c r="J411" s="22">
        <v>1</v>
      </c>
      <c r="K411" s="21" t="s">
        <v>1809</v>
      </c>
    </row>
    <row r="412" spans="1:11">
      <c r="A412" s="22">
        <v>4600</v>
      </c>
      <c r="B412" s="20" t="s">
        <v>1810</v>
      </c>
      <c r="C412" s="20" t="s">
        <v>2531</v>
      </c>
      <c r="D412" s="10"/>
      <c r="E412" s="20" t="s">
        <v>68</v>
      </c>
      <c r="F412" s="20" t="s">
        <v>67</v>
      </c>
      <c r="G412" s="20" t="s">
        <v>67</v>
      </c>
      <c r="H412" s="20" t="s">
        <v>4</v>
      </c>
      <c r="I412" s="20" t="s">
        <v>4</v>
      </c>
      <c r="J412" s="22">
        <v>1</v>
      </c>
      <c r="K412" s="21" t="s">
        <v>1809</v>
      </c>
    </row>
    <row r="413" spans="1:11">
      <c r="A413" s="22">
        <v>4601</v>
      </c>
      <c r="B413" s="20" t="s">
        <v>1811</v>
      </c>
      <c r="C413" s="20" t="s">
        <v>2531</v>
      </c>
      <c r="D413" s="10"/>
      <c r="E413" s="20" t="s">
        <v>68</v>
      </c>
      <c r="F413" s="20" t="s">
        <v>67</v>
      </c>
      <c r="G413" s="20" t="s">
        <v>67</v>
      </c>
      <c r="H413" s="20" t="s">
        <v>4</v>
      </c>
      <c r="I413" s="20" t="s">
        <v>4</v>
      </c>
      <c r="J413" s="22">
        <v>1</v>
      </c>
      <c r="K413" s="21" t="s">
        <v>1809</v>
      </c>
    </row>
    <row r="414" spans="1:11">
      <c r="A414" s="22">
        <v>4602</v>
      </c>
      <c r="B414" s="20" t="s">
        <v>1812</v>
      </c>
      <c r="C414" s="20" t="s">
        <v>2531</v>
      </c>
      <c r="D414" s="10"/>
      <c r="E414" s="20" t="s">
        <v>68</v>
      </c>
      <c r="F414" s="20" t="s">
        <v>67</v>
      </c>
      <c r="G414" s="20" t="s">
        <v>67</v>
      </c>
      <c r="H414" s="20" t="s">
        <v>4</v>
      </c>
      <c r="I414" s="20" t="s">
        <v>4</v>
      </c>
      <c r="J414" s="22">
        <v>1</v>
      </c>
      <c r="K414" s="21" t="s">
        <v>1809</v>
      </c>
    </row>
    <row r="415" spans="1:11">
      <c r="A415" s="22">
        <v>4603</v>
      </c>
      <c r="B415" s="20" t="s">
        <v>1813</v>
      </c>
      <c r="C415" s="20" t="s">
        <v>2531</v>
      </c>
      <c r="D415" s="10"/>
      <c r="E415" s="20" t="s">
        <v>68</v>
      </c>
      <c r="F415" s="20" t="s">
        <v>67</v>
      </c>
      <c r="G415" s="20" t="s">
        <v>67</v>
      </c>
      <c r="H415" s="20" t="s">
        <v>4</v>
      </c>
      <c r="I415" s="20" t="s">
        <v>4</v>
      </c>
      <c r="J415" s="22">
        <v>1</v>
      </c>
      <c r="K415" s="21" t="s">
        <v>1809</v>
      </c>
    </row>
    <row r="416" spans="1:11">
      <c r="A416" s="22">
        <v>4604</v>
      </c>
      <c r="B416" s="20" t="s">
        <v>1814</v>
      </c>
      <c r="C416" s="20" t="s">
        <v>2531</v>
      </c>
      <c r="D416" s="10"/>
      <c r="E416" s="20" t="s">
        <v>68</v>
      </c>
      <c r="F416" s="20" t="s">
        <v>67</v>
      </c>
      <c r="G416" s="20" t="s">
        <v>67</v>
      </c>
      <c r="H416" s="20" t="s">
        <v>4</v>
      </c>
      <c r="I416" s="20" t="s">
        <v>4</v>
      </c>
      <c r="J416" s="22">
        <v>1</v>
      </c>
      <c r="K416" s="21" t="s">
        <v>1809</v>
      </c>
    </row>
    <row r="417" spans="1:11">
      <c r="A417" s="22">
        <v>4605</v>
      </c>
      <c r="B417" s="20" t="s">
        <v>1815</v>
      </c>
      <c r="C417" s="20" t="s">
        <v>2531</v>
      </c>
      <c r="D417" s="10"/>
      <c r="E417" s="20" t="s">
        <v>68</v>
      </c>
      <c r="F417" s="20" t="s">
        <v>67</v>
      </c>
      <c r="G417" s="20" t="s">
        <v>67</v>
      </c>
      <c r="H417" s="20" t="s">
        <v>4</v>
      </c>
      <c r="I417" s="20" t="s">
        <v>4</v>
      </c>
      <c r="J417" s="22">
        <v>1</v>
      </c>
      <c r="K417" s="21" t="s">
        <v>1809</v>
      </c>
    </row>
    <row r="418" spans="1:11">
      <c r="A418" s="22">
        <v>4606</v>
      </c>
      <c r="B418" s="20" t="s">
        <v>1816</v>
      </c>
      <c r="C418" s="20" t="s">
        <v>2126</v>
      </c>
      <c r="D418" s="10"/>
      <c r="E418" s="20" t="s">
        <v>68</v>
      </c>
      <c r="F418" s="20" t="s">
        <v>67</v>
      </c>
      <c r="G418" s="20" t="s">
        <v>67</v>
      </c>
      <c r="H418" s="20" t="s">
        <v>292</v>
      </c>
      <c r="I418" s="20" t="s">
        <v>292</v>
      </c>
      <c r="J418" s="22">
        <v>1</v>
      </c>
      <c r="K418" s="21" t="s">
        <v>1817</v>
      </c>
    </row>
    <row r="419" spans="1:11">
      <c r="A419" s="22">
        <v>4607</v>
      </c>
      <c r="B419" s="20" t="s">
        <v>1818</v>
      </c>
      <c r="C419" s="20" t="s">
        <v>2126</v>
      </c>
      <c r="D419" s="10"/>
      <c r="E419" s="20" t="s">
        <v>68</v>
      </c>
      <c r="F419" s="20" t="s">
        <v>67</v>
      </c>
      <c r="G419" s="20" t="s">
        <v>67</v>
      </c>
      <c r="H419" s="20" t="s">
        <v>292</v>
      </c>
      <c r="I419" s="20" t="s">
        <v>292</v>
      </c>
      <c r="J419" s="22">
        <v>1</v>
      </c>
      <c r="K419" s="21" t="s">
        <v>1817</v>
      </c>
    </row>
    <row r="420" spans="1:11">
      <c r="A420" s="22">
        <v>4608</v>
      </c>
      <c r="B420" s="20" t="s">
        <v>1819</v>
      </c>
      <c r="C420" s="20" t="s">
        <v>2126</v>
      </c>
      <c r="D420" s="10"/>
      <c r="E420" s="20" t="s">
        <v>68</v>
      </c>
      <c r="F420" s="20" t="s">
        <v>67</v>
      </c>
      <c r="G420" s="20" t="s">
        <v>67</v>
      </c>
      <c r="H420" s="20" t="s">
        <v>292</v>
      </c>
      <c r="I420" s="20" t="s">
        <v>292</v>
      </c>
      <c r="J420" s="22">
        <v>1</v>
      </c>
      <c r="K420" s="21" t="s">
        <v>1817</v>
      </c>
    </row>
    <row r="421" spans="1:11">
      <c r="A421" s="22">
        <v>4609</v>
      </c>
      <c r="B421" s="20" t="s">
        <v>1820</v>
      </c>
      <c r="C421" s="20" t="s">
        <v>2126</v>
      </c>
      <c r="D421" s="10"/>
      <c r="E421" s="20" t="s">
        <v>68</v>
      </c>
      <c r="F421" s="20" t="s">
        <v>67</v>
      </c>
      <c r="G421" s="20" t="s">
        <v>67</v>
      </c>
      <c r="H421" s="20" t="s">
        <v>292</v>
      </c>
      <c r="I421" s="20" t="s">
        <v>292</v>
      </c>
      <c r="J421" s="22">
        <v>1</v>
      </c>
      <c r="K421" s="21" t="s">
        <v>1817</v>
      </c>
    </row>
    <row r="422" spans="1:11">
      <c r="A422" s="22">
        <v>4610</v>
      </c>
      <c r="B422" s="20" t="s">
        <v>1821</v>
      </c>
      <c r="C422" s="20" t="s">
        <v>2126</v>
      </c>
      <c r="D422" s="10"/>
      <c r="E422" s="20" t="s">
        <v>68</v>
      </c>
      <c r="F422" s="20" t="s">
        <v>67</v>
      </c>
      <c r="G422" s="20" t="s">
        <v>67</v>
      </c>
      <c r="H422" s="20" t="s">
        <v>292</v>
      </c>
      <c r="I422" s="20" t="s">
        <v>292</v>
      </c>
      <c r="J422" s="22">
        <v>1</v>
      </c>
      <c r="K422" s="21" t="s">
        <v>1817</v>
      </c>
    </row>
    <row r="423" spans="1:11">
      <c r="A423" s="22">
        <v>4611</v>
      </c>
      <c r="B423" s="20" t="s">
        <v>1822</v>
      </c>
      <c r="C423" s="20" t="s">
        <v>2126</v>
      </c>
      <c r="D423" s="22">
        <v>986</v>
      </c>
      <c r="E423" s="20" t="s">
        <v>68</v>
      </c>
      <c r="F423" s="20" t="s">
        <v>68</v>
      </c>
      <c r="G423" s="20" t="s">
        <v>67</v>
      </c>
      <c r="H423" s="20" t="s">
        <v>1823</v>
      </c>
      <c r="I423" s="20" t="s">
        <v>1824</v>
      </c>
      <c r="J423" s="22">
        <v>1</v>
      </c>
      <c r="K423" s="21" t="s">
        <v>1825</v>
      </c>
    </row>
    <row r="424" spans="1:11">
      <c r="A424" s="22">
        <v>4612</v>
      </c>
      <c r="B424" s="20" t="s">
        <v>1826</v>
      </c>
      <c r="C424" s="20" t="s">
        <v>2126</v>
      </c>
      <c r="D424" s="10"/>
      <c r="E424" s="20" t="s">
        <v>4</v>
      </c>
      <c r="F424" s="20" t="s">
        <v>67</v>
      </c>
      <c r="G424" s="20" t="s">
        <v>67</v>
      </c>
      <c r="H424" s="20" t="s">
        <v>292</v>
      </c>
      <c r="I424" s="20" t="s">
        <v>292</v>
      </c>
      <c r="J424" s="22">
        <v>1</v>
      </c>
      <c r="K424" s="21" t="s">
        <v>1827</v>
      </c>
    </row>
    <row r="425" spans="1:11">
      <c r="A425" s="22">
        <v>4613</v>
      </c>
      <c r="B425" s="20" t="s">
        <v>1828</v>
      </c>
      <c r="C425" s="20" t="s">
        <v>2531</v>
      </c>
      <c r="D425" s="22">
        <v>1099</v>
      </c>
      <c r="E425" s="20" t="s">
        <v>68</v>
      </c>
      <c r="F425" s="20" t="s">
        <v>68</v>
      </c>
      <c r="G425" s="20" t="s">
        <v>67</v>
      </c>
      <c r="H425" s="20" t="s">
        <v>1829</v>
      </c>
      <c r="I425" s="20" t="s">
        <v>33</v>
      </c>
      <c r="J425" s="22">
        <v>1</v>
      </c>
      <c r="K425" s="21" t="s">
        <v>1830</v>
      </c>
    </row>
    <row r="426" spans="1:11">
      <c r="A426" s="22">
        <v>4614</v>
      </c>
      <c r="B426" s="20" t="s">
        <v>1831</v>
      </c>
      <c r="C426" s="20" t="s">
        <v>2531</v>
      </c>
      <c r="D426" s="10"/>
      <c r="E426" s="20" t="s">
        <v>68</v>
      </c>
      <c r="F426" s="20" t="s">
        <v>67</v>
      </c>
      <c r="G426" s="20" t="s">
        <v>67</v>
      </c>
      <c r="H426" s="20" t="s">
        <v>292</v>
      </c>
      <c r="I426" s="20" t="s">
        <v>292</v>
      </c>
      <c r="J426" s="22">
        <v>1</v>
      </c>
      <c r="K426" s="21" t="s">
        <v>1830</v>
      </c>
    </row>
    <row r="427" spans="1:11">
      <c r="A427" s="22">
        <v>4615</v>
      </c>
      <c r="B427" s="20" t="s">
        <v>1832</v>
      </c>
      <c r="C427" s="20" t="s">
        <v>2531</v>
      </c>
      <c r="D427" s="10"/>
      <c r="E427" s="20" t="s">
        <v>68</v>
      </c>
      <c r="F427" s="20" t="s">
        <v>67</v>
      </c>
      <c r="G427" s="20" t="s">
        <v>67</v>
      </c>
      <c r="H427" s="20" t="s">
        <v>4</v>
      </c>
      <c r="I427" s="20" t="s">
        <v>4</v>
      </c>
      <c r="J427" s="22">
        <v>1</v>
      </c>
      <c r="K427" s="21" t="s">
        <v>1833</v>
      </c>
    </row>
    <row r="428" spans="1:11">
      <c r="A428" s="22">
        <v>4616</v>
      </c>
      <c r="B428" s="20" t="s">
        <v>1834</v>
      </c>
      <c r="C428" s="20" t="s">
        <v>2532</v>
      </c>
      <c r="D428" s="22">
        <v>1009</v>
      </c>
      <c r="E428" s="20" t="s">
        <v>68</v>
      </c>
      <c r="F428" s="20" t="s">
        <v>68</v>
      </c>
      <c r="G428" s="20" t="s">
        <v>67</v>
      </c>
      <c r="H428" s="20" t="s">
        <v>1835</v>
      </c>
      <c r="I428" s="20" t="s">
        <v>34</v>
      </c>
      <c r="J428" s="22">
        <v>1</v>
      </c>
      <c r="K428" s="21" t="s">
        <v>1836</v>
      </c>
    </row>
    <row r="429" spans="1:11">
      <c r="A429" s="22">
        <v>4617</v>
      </c>
      <c r="B429" s="20" t="s">
        <v>1837</v>
      </c>
      <c r="C429" s="20" t="s">
        <v>2531</v>
      </c>
      <c r="D429" s="22">
        <v>959</v>
      </c>
      <c r="E429" s="20" t="s">
        <v>68</v>
      </c>
      <c r="F429" s="20" t="s">
        <v>68</v>
      </c>
      <c r="G429" s="20" t="s">
        <v>67</v>
      </c>
      <c r="H429" s="20" t="s">
        <v>1838</v>
      </c>
      <c r="I429" s="20" t="s">
        <v>1839</v>
      </c>
      <c r="J429" s="22">
        <v>1</v>
      </c>
      <c r="K429" s="21" t="s">
        <v>1840</v>
      </c>
    </row>
    <row r="430" spans="1:11">
      <c r="A430" s="22">
        <v>4618</v>
      </c>
      <c r="B430" s="20" t="s">
        <v>1841</v>
      </c>
      <c r="C430" s="20" t="s">
        <v>2531</v>
      </c>
      <c r="D430" s="10"/>
      <c r="E430" s="20" t="s">
        <v>68</v>
      </c>
      <c r="F430" s="20" t="s">
        <v>67</v>
      </c>
      <c r="G430" s="20" t="s">
        <v>67</v>
      </c>
      <c r="H430" s="20" t="s">
        <v>4</v>
      </c>
      <c r="I430" s="20" t="s">
        <v>4</v>
      </c>
      <c r="J430" s="22">
        <v>1</v>
      </c>
      <c r="K430" s="21" t="s">
        <v>1842</v>
      </c>
    </row>
    <row r="431" spans="1:11">
      <c r="A431" s="22">
        <v>4619</v>
      </c>
      <c r="B431" s="20" t="s">
        <v>1843</v>
      </c>
      <c r="C431" s="20" t="s">
        <v>2531</v>
      </c>
      <c r="D431" s="10"/>
      <c r="E431" s="20" t="s">
        <v>68</v>
      </c>
      <c r="F431" s="20" t="s">
        <v>67</v>
      </c>
      <c r="G431" s="20" t="s">
        <v>67</v>
      </c>
      <c r="H431" s="20" t="s">
        <v>4</v>
      </c>
      <c r="I431" s="20" t="s">
        <v>4</v>
      </c>
      <c r="J431" s="22">
        <v>1</v>
      </c>
      <c r="K431" s="21" t="s">
        <v>1842</v>
      </c>
    </row>
    <row r="432" spans="1:11">
      <c r="A432" s="22">
        <v>4620</v>
      </c>
      <c r="B432" s="20" t="s">
        <v>1844</v>
      </c>
      <c r="C432" s="20" t="s">
        <v>2126</v>
      </c>
      <c r="D432" s="22">
        <v>1060</v>
      </c>
      <c r="E432" s="20" t="s">
        <v>4</v>
      </c>
      <c r="F432" s="20" t="s">
        <v>68</v>
      </c>
      <c r="G432" s="20" t="s">
        <v>67</v>
      </c>
      <c r="H432" s="20" t="s">
        <v>1845</v>
      </c>
      <c r="I432" s="20" t="s">
        <v>35</v>
      </c>
      <c r="J432" s="22">
        <v>1</v>
      </c>
      <c r="K432" s="21" t="s">
        <v>1846</v>
      </c>
    </row>
    <row r="433" spans="1:11">
      <c r="A433" s="22">
        <v>4621</v>
      </c>
      <c r="B433" s="20" t="s">
        <v>1847</v>
      </c>
      <c r="C433" s="20" t="s">
        <v>2126</v>
      </c>
      <c r="D433" s="22">
        <v>1002</v>
      </c>
      <c r="E433" s="20" t="s">
        <v>4</v>
      </c>
      <c r="F433" s="20" t="s">
        <v>68</v>
      </c>
      <c r="G433" s="20" t="s">
        <v>67</v>
      </c>
      <c r="H433" s="20" t="s">
        <v>292</v>
      </c>
      <c r="I433" s="20" t="s">
        <v>292</v>
      </c>
      <c r="J433" s="22">
        <v>1</v>
      </c>
      <c r="K433" s="21" t="s">
        <v>1846</v>
      </c>
    </row>
    <row r="434" spans="1:11">
      <c r="A434" s="22">
        <v>4622</v>
      </c>
      <c r="B434" s="20" t="s">
        <v>1844</v>
      </c>
      <c r="C434" s="20" t="s">
        <v>2126</v>
      </c>
      <c r="D434" s="22">
        <v>1039</v>
      </c>
      <c r="E434" s="20" t="s">
        <v>68</v>
      </c>
      <c r="F434" s="20" t="s">
        <v>68</v>
      </c>
      <c r="G434" s="20" t="s">
        <v>67</v>
      </c>
      <c r="H434" s="20" t="s">
        <v>1848</v>
      </c>
      <c r="I434" s="20" t="s">
        <v>36</v>
      </c>
      <c r="J434" s="22">
        <v>1</v>
      </c>
      <c r="K434" s="21" t="s">
        <v>1846</v>
      </c>
    </row>
    <row r="435" spans="1:11">
      <c r="A435" s="22">
        <v>4623</v>
      </c>
      <c r="B435" s="20" t="s">
        <v>1849</v>
      </c>
      <c r="C435" s="20" t="s">
        <v>2531</v>
      </c>
      <c r="D435" s="10"/>
      <c r="E435" s="20" t="s">
        <v>68</v>
      </c>
      <c r="F435" s="20" t="s">
        <v>67</v>
      </c>
      <c r="G435" s="20" t="s">
        <v>67</v>
      </c>
      <c r="H435" s="20" t="s">
        <v>4</v>
      </c>
      <c r="I435" s="20" t="s">
        <v>4</v>
      </c>
      <c r="J435" s="22">
        <v>1</v>
      </c>
      <c r="K435" s="21" t="s">
        <v>1850</v>
      </c>
    </row>
    <row r="436" spans="1:11">
      <c r="A436" s="22">
        <v>4624</v>
      </c>
      <c r="B436" s="20" t="s">
        <v>1851</v>
      </c>
      <c r="C436" s="20" t="s">
        <v>2126</v>
      </c>
      <c r="D436" s="10"/>
      <c r="E436" s="20" t="s">
        <v>68</v>
      </c>
      <c r="F436" s="20" t="s">
        <v>67</v>
      </c>
      <c r="G436" s="20" t="s">
        <v>67</v>
      </c>
      <c r="H436" s="20" t="s">
        <v>292</v>
      </c>
      <c r="I436" s="20" t="s">
        <v>292</v>
      </c>
      <c r="J436" s="22">
        <v>1</v>
      </c>
      <c r="K436" s="21" t="s">
        <v>1852</v>
      </c>
    </row>
    <row r="437" spans="1:11">
      <c r="A437" s="22">
        <v>4625</v>
      </c>
      <c r="B437" s="20" t="s">
        <v>1853</v>
      </c>
      <c r="C437" s="20" t="s">
        <v>2126</v>
      </c>
      <c r="D437" s="10"/>
      <c r="E437" s="20" t="s">
        <v>67</v>
      </c>
      <c r="F437" s="20" t="s">
        <v>67</v>
      </c>
      <c r="G437" s="20" t="s">
        <v>67</v>
      </c>
      <c r="H437" s="20" t="s">
        <v>292</v>
      </c>
      <c r="I437" s="20" t="s">
        <v>292</v>
      </c>
      <c r="J437" s="22">
        <v>1</v>
      </c>
      <c r="K437" s="21" t="s">
        <v>1852</v>
      </c>
    </row>
    <row r="438" spans="1:11">
      <c r="A438" s="22">
        <v>4626</v>
      </c>
      <c r="B438" s="20" t="s">
        <v>1854</v>
      </c>
      <c r="C438" s="20" t="s">
        <v>2126</v>
      </c>
      <c r="D438" s="10"/>
      <c r="E438" s="20" t="s">
        <v>68</v>
      </c>
      <c r="F438" s="20" t="s">
        <v>67</v>
      </c>
      <c r="G438" s="20" t="s">
        <v>67</v>
      </c>
      <c r="H438" s="20" t="s">
        <v>292</v>
      </c>
      <c r="I438" s="20" t="s">
        <v>292</v>
      </c>
      <c r="J438" s="22">
        <v>1</v>
      </c>
      <c r="K438" s="21" t="s">
        <v>1852</v>
      </c>
    </row>
    <row r="439" spans="1:11">
      <c r="A439" s="22">
        <v>4627</v>
      </c>
      <c r="B439" s="20" t="s">
        <v>1855</v>
      </c>
      <c r="C439" s="20" t="s">
        <v>2126</v>
      </c>
      <c r="D439" s="10"/>
      <c r="E439" s="20" t="s">
        <v>68</v>
      </c>
      <c r="F439" s="20" t="s">
        <v>67</v>
      </c>
      <c r="G439" s="20" t="s">
        <v>67</v>
      </c>
      <c r="H439" s="20" t="s">
        <v>292</v>
      </c>
      <c r="I439" s="20" t="s">
        <v>292</v>
      </c>
      <c r="J439" s="22">
        <v>1</v>
      </c>
      <c r="K439" s="21" t="s">
        <v>1852</v>
      </c>
    </row>
    <row r="440" spans="1:11">
      <c r="A440" s="22">
        <v>4628</v>
      </c>
      <c r="B440" s="20" t="s">
        <v>1856</v>
      </c>
      <c r="C440" s="20" t="s">
        <v>2126</v>
      </c>
      <c r="D440" s="10"/>
      <c r="E440" s="20" t="s">
        <v>4</v>
      </c>
      <c r="F440" s="20" t="s">
        <v>67</v>
      </c>
      <c r="G440" s="20" t="s">
        <v>67</v>
      </c>
      <c r="H440" s="20" t="s">
        <v>292</v>
      </c>
      <c r="I440" s="20" t="s">
        <v>292</v>
      </c>
      <c r="J440" s="22">
        <v>1</v>
      </c>
      <c r="K440" s="21" t="s">
        <v>1857</v>
      </c>
    </row>
    <row r="441" spans="1:11">
      <c r="A441" s="22">
        <v>4629</v>
      </c>
      <c r="B441" s="20" t="s">
        <v>1858</v>
      </c>
      <c r="C441" s="20" t="s">
        <v>2536</v>
      </c>
      <c r="D441" s="10"/>
      <c r="E441" s="20" t="s">
        <v>68</v>
      </c>
      <c r="F441" s="20" t="s">
        <v>67</v>
      </c>
      <c r="G441" s="20" t="s">
        <v>67</v>
      </c>
      <c r="H441" s="20" t="s">
        <v>292</v>
      </c>
      <c r="I441" s="20" t="s">
        <v>292</v>
      </c>
      <c r="J441" s="22">
        <v>1</v>
      </c>
      <c r="K441" s="21" t="s">
        <v>1859</v>
      </c>
    </row>
    <row r="442" spans="1:11">
      <c r="A442" s="22">
        <v>4630</v>
      </c>
      <c r="B442" s="20" t="s">
        <v>1860</v>
      </c>
      <c r="C442" s="20" t="s">
        <v>2126</v>
      </c>
      <c r="D442" s="22">
        <v>1008</v>
      </c>
      <c r="E442" s="20" t="s">
        <v>4</v>
      </c>
      <c r="F442" s="20" t="s">
        <v>68</v>
      </c>
      <c r="G442" s="20" t="s">
        <v>67</v>
      </c>
      <c r="H442" s="20" t="s">
        <v>1861</v>
      </c>
      <c r="I442" s="20" t="s">
        <v>37</v>
      </c>
      <c r="J442" s="22">
        <v>1</v>
      </c>
      <c r="K442" s="21" t="s">
        <v>1862</v>
      </c>
    </row>
    <row r="443" spans="1:11">
      <c r="A443" s="22">
        <v>4631</v>
      </c>
      <c r="B443" s="20" t="s">
        <v>1863</v>
      </c>
      <c r="C443" s="20" t="s">
        <v>2536</v>
      </c>
      <c r="D443" s="10"/>
      <c r="E443" s="20" t="s">
        <v>68</v>
      </c>
      <c r="F443" s="20" t="s">
        <v>67</v>
      </c>
      <c r="G443" s="20" t="s">
        <v>67</v>
      </c>
      <c r="H443" s="20" t="s">
        <v>292</v>
      </c>
      <c r="I443" s="20" t="s">
        <v>292</v>
      </c>
      <c r="J443" s="22">
        <v>1</v>
      </c>
      <c r="K443" s="21" t="s">
        <v>1864</v>
      </c>
    </row>
    <row r="444" spans="1:11">
      <c r="A444" s="22">
        <v>4632</v>
      </c>
      <c r="B444" s="20" t="s">
        <v>1865</v>
      </c>
      <c r="C444" s="20" t="s">
        <v>2531</v>
      </c>
      <c r="D444" s="10"/>
      <c r="E444" s="20" t="s">
        <v>68</v>
      </c>
      <c r="F444" s="20" t="s">
        <v>67</v>
      </c>
      <c r="G444" s="20" t="s">
        <v>67</v>
      </c>
      <c r="H444" s="20" t="s">
        <v>4</v>
      </c>
      <c r="I444" s="20" t="s">
        <v>4</v>
      </c>
      <c r="J444" s="22">
        <v>1</v>
      </c>
      <c r="K444" s="21" t="s">
        <v>1866</v>
      </c>
    </row>
    <row r="445" spans="1:11">
      <c r="A445" s="22">
        <v>4633</v>
      </c>
      <c r="B445" s="20" t="s">
        <v>1867</v>
      </c>
      <c r="C445" s="20" t="s">
        <v>2531</v>
      </c>
      <c r="D445" s="10"/>
      <c r="E445" s="20" t="s">
        <v>68</v>
      </c>
      <c r="F445" s="20" t="s">
        <v>67</v>
      </c>
      <c r="G445" s="20" t="s">
        <v>67</v>
      </c>
      <c r="H445" s="20" t="s">
        <v>4</v>
      </c>
      <c r="I445" s="20" t="s">
        <v>4</v>
      </c>
      <c r="J445" s="22">
        <v>6</v>
      </c>
      <c r="K445" s="21" t="s">
        <v>1868</v>
      </c>
    </row>
    <row r="446" spans="1:11">
      <c r="A446" s="22">
        <v>4634</v>
      </c>
      <c r="B446" s="20" t="s">
        <v>1869</v>
      </c>
      <c r="C446" s="20" t="s">
        <v>2531</v>
      </c>
      <c r="D446" s="10"/>
      <c r="E446" s="20" t="s">
        <v>68</v>
      </c>
      <c r="F446" s="20" t="s">
        <v>67</v>
      </c>
      <c r="G446" s="20" t="s">
        <v>67</v>
      </c>
      <c r="H446" s="20" t="s">
        <v>4</v>
      </c>
      <c r="I446" s="20" t="s">
        <v>4</v>
      </c>
      <c r="J446" s="22">
        <v>8</v>
      </c>
      <c r="K446" s="21" t="s">
        <v>1868</v>
      </c>
    </row>
    <row r="447" spans="1:11">
      <c r="A447" s="22">
        <v>4635</v>
      </c>
      <c r="B447" s="20" t="s">
        <v>1870</v>
      </c>
      <c r="C447" s="20" t="s">
        <v>2126</v>
      </c>
      <c r="D447" s="10"/>
      <c r="E447" s="20" t="s">
        <v>67</v>
      </c>
      <c r="F447" s="20" t="s">
        <v>67</v>
      </c>
      <c r="G447" s="20" t="s">
        <v>67</v>
      </c>
      <c r="H447" s="20" t="s">
        <v>292</v>
      </c>
      <c r="I447" s="20" t="s">
        <v>292</v>
      </c>
      <c r="J447" s="22">
        <v>1</v>
      </c>
      <c r="K447" s="21" t="s">
        <v>1871</v>
      </c>
    </row>
    <row r="448" spans="1:11">
      <c r="A448" s="22">
        <v>4636</v>
      </c>
      <c r="B448" s="20" t="s">
        <v>1872</v>
      </c>
      <c r="C448" s="20" t="s">
        <v>2126</v>
      </c>
      <c r="D448" s="10"/>
      <c r="E448" s="20" t="s">
        <v>67</v>
      </c>
      <c r="F448" s="20" t="s">
        <v>67</v>
      </c>
      <c r="G448" s="20" t="s">
        <v>67</v>
      </c>
      <c r="H448" s="20" t="s">
        <v>292</v>
      </c>
      <c r="I448" s="20" t="s">
        <v>292</v>
      </c>
      <c r="J448" s="22">
        <v>1</v>
      </c>
      <c r="K448" s="21" t="s">
        <v>1873</v>
      </c>
    </row>
    <row r="449" spans="1:11">
      <c r="A449" s="22">
        <v>4637</v>
      </c>
      <c r="B449" s="20" t="s">
        <v>1188</v>
      </c>
      <c r="C449" s="20" t="s">
        <v>2126</v>
      </c>
      <c r="D449" s="10"/>
      <c r="E449" s="20" t="s">
        <v>68</v>
      </c>
      <c r="F449" s="20" t="s">
        <v>67</v>
      </c>
      <c r="G449" s="20" t="s">
        <v>67</v>
      </c>
      <c r="H449" s="20" t="s">
        <v>292</v>
      </c>
      <c r="I449" s="20" t="s">
        <v>292</v>
      </c>
      <c r="J449" s="22">
        <v>1</v>
      </c>
      <c r="K449" s="21" t="s">
        <v>1874</v>
      </c>
    </row>
    <row r="450" spans="1:11">
      <c r="A450" s="22">
        <v>4638</v>
      </c>
      <c r="B450" s="20" t="s">
        <v>1875</v>
      </c>
      <c r="C450" s="20" t="s">
        <v>2126</v>
      </c>
      <c r="D450" s="10"/>
      <c r="E450" s="20" t="s">
        <v>68</v>
      </c>
      <c r="F450" s="20" t="s">
        <v>67</v>
      </c>
      <c r="G450" s="20" t="s">
        <v>67</v>
      </c>
      <c r="H450" s="20" t="s">
        <v>292</v>
      </c>
      <c r="I450" s="20" t="s">
        <v>292</v>
      </c>
      <c r="J450" s="22">
        <v>1</v>
      </c>
      <c r="K450" s="21" t="s">
        <v>1876</v>
      </c>
    </row>
    <row r="451" spans="1:11">
      <c r="A451" s="22">
        <v>4639</v>
      </c>
      <c r="B451" s="20" t="s">
        <v>1877</v>
      </c>
      <c r="C451" s="20" t="s">
        <v>2126</v>
      </c>
      <c r="D451" s="10"/>
      <c r="E451" s="20" t="s">
        <v>68</v>
      </c>
      <c r="F451" s="20" t="s">
        <v>67</v>
      </c>
      <c r="G451" s="20" t="s">
        <v>67</v>
      </c>
      <c r="H451" s="20" t="s">
        <v>292</v>
      </c>
      <c r="I451" s="20" t="s">
        <v>292</v>
      </c>
      <c r="J451" s="22">
        <v>1</v>
      </c>
      <c r="K451" s="21" t="s">
        <v>1876</v>
      </c>
    </row>
    <row r="452" spans="1:11">
      <c r="A452" s="22">
        <v>4640</v>
      </c>
      <c r="B452" s="20" t="s">
        <v>1878</v>
      </c>
      <c r="C452" s="20" t="s">
        <v>2531</v>
      </c>
      <c r="D452" s="10"/>
      <c r="E452" s="20" t="s">
        <v>67</v>
      </c>
      <c r="F452" s="20" t="s">
        <v>67</v>
      </c>
      <c r="G452" s="20" t="s">
        <v>67</v>
      </c>
      <c r="H452" s="20" t="s">
        <v>4</v>
      </c>
      <c r="I452" s="20" t="s">
        <v>4</v>
      </c>
      <c r="J452" s="22">
        <v>1</v>
      </c>
      <c r="K452" s="21" t="s">
        <v>1879</v>
      </c>
    </row>
    <row r="453" spans="1:11">
      <c r="A453" s="22">
        <v>4641</v>
      </c>
      <c r="B453" s="20" t="s">
        <v>1880</v>
      </c>
      <c r="C453" s="20" t="s">
        <v>2126</v>
      </c>
      <c r="D453" s="22">
        <v>1090</v>
      </c>
      <c r="E453" s="20" t="s">
        <v>68</v>
      </c>
      <c r="F453" s="20" t="s">
        <v>68</v>
      </c>
      <c r="G453" s="20" t="s">
        <v>67</v>
      </c>
      <c r="H453" s="20" t="s">
        <v>1881</v>
      </c>
      <c r="I453" s="20" t="s">
        <v>1882</v>
      </c>
      <c r="J453" s="22">
        <v>1</v>
      </c>
      <c r="K453" s="21" t="s">
        <v>1883</v>
      </c>
    </row>
    <row r="454" spans="1:11">
      <c r="A454" s="22">
        <v>4642</v>
      </c>
      <c r="B454" s="20" t="s">
        <v>1884</v>
      </c>
      <c r="C454" s="20" t="s">
        <v>2126</v>
      </c>
      <c r="D454" s="10"/>
      <c r="E454" s="20" t="s">
        <v>67</v>
      </c>
      <c r="F454" s="20" t="s">
        <v>67</v>
      </c>
      <c r="G454" s="20" t="s">
        <v>67</v>
      </c>
      <c r="H454" s="20" t="s">
        <v>292</v>
      </c>
      <c r="I454" s="20" t="s">
        <v>292</v>
      </c>
      <c r="J454" s="22">
        <v>1</v>
      </c>
      <c r="K454" s="21" t="s">
        <v>1885</v>
      </c>
    </row>
    <row r="455" spans="1:11">
      <c r="A455" s="22">
        <v>4643</v>
      </c>
      <c r="B455" s="20" t="s">
        <v>1886</v>
      </c>
      <c r="C455" s="20" t="s">
        <v>2126</v>
      </c>
      <c r="D455" s="10"/>
      <c r="E455" s="20" t="s">
        <v>67</v>
      </c>
      <c r="F455" s="20" t="s">
        <v>67</v>
      </c>
      <c r="G455" s="20" t="s">
        <v>67</v>
      </c>
      <c r="H455" s="20" t="s">
        <v>292</v>
      </c>
      <c r="I455" s="20" t="s">
        <v>292</v>
      </c>
      <c r="J455" s="22">
        <v>1</v>
      </c>
      <c r="K455" s="21" t="s">
        <v>1885</v>
      </c>
    </row>
    <row r="456" spans="1:11">
      <c r="A456" s="22">
        <v>4644</v>
      </c>
      <c r="B456" s="20" t="s">
        <v>1887</v>
      </c>
      <c r="C456" s="20" t="s">
        <v>2126</v>
      </c>
      <c r="D456" s="10"/>
      <c r="E456" s="20" t="s">
        <v>68</v>
      </c>
      <c r="F456" s="20" t="s">
        <v>67</v>
      </c>
      <c r="G456" s="20" t="s">
        <v>67</v>
      </c>
      <c r="H456" s="20" t="s">
        <v>292</v>
      </c>
      <c r="I456" s="20" t="s">
        <v>292</v>
      </c>
      <c r="J456" s="22">
        <v>1</v>
      </c>
      <c r="K456" s="21" t="s">
        <v>1885</v>
      </c>
    </row>
    <row r="457" spans="1:11">
      <c r="A457" s="22">
        <v>4645</v>
      </c>
      <c r="B457" s="20" t="s">
        <v>1888</v>
      </c>
      <c r="C457" s="20" t="s">
        <v>2532</v>
      </c>
      <c r="D457" s="10"/>
      <c r="E457" s="20" t="s">
        <v>68</v>
      </c>
      <c r="F457" s="20" t="s">
        <v>67</v>
      </c>
      <c r="G457" s="20" t="s">
        <v>67</v>
      </c>
      <c r="H457" s="20" t="s">
        <v>292</v>
      </c>
      <c r="I457" s="20" t="s">
        <v>292</v>
      </c>
      <c r="J457" s="22">
        <v>1</v>
      </c>
      <c r="K457" s="21" t="s">
        <v>1889</v>
      </c>
    </row>
    <row r="458" spans="1:11">
      <c r="A458" s="22">
        <v>4646</v>
      </c>
      <c r="B458" s="20" t="s">
        <v>1890</v>
      </c>
      <c r="C458" s="20" t="s">
        <v>2531</v>
      </c>
      <c r="D458" s="10"/>
      <c r="E458" s="20" t="s">
        <v>68</v>
      </c>
      <c r="F458" s="20" t="s">
        <v>67</v>
      </c>
      <c r="G458" s="20" t="s">
        <v>67</v>
      </c>
      <c r="H458" s="20" t="s">
        <v>4</v>
      </c>
      <c r="I458" s="20" t="s">
        <v>4</v>
      </c>
      <c r="J458" s="22">
        <v>1</v>
      </c>
      <c r="K458" s="21" t="s">
        <v>1891</v>
      </c>
    </row>
    <row r="459" spans="1:11">
      <c r="A459" s="22">
        <v>4647</v>
      </c>
      <c r="B459" s="20" t="s">
        <v>1892</v>
      </c>
      <c r="C459" s="20" t="s">
        <v>2532</v>
      </c>
      <c r="D459" s="10"/>
      <c r="E459" s="20" t="s">
        <v>68</v>
      </c>
      <c r="F459" s="20" t="s">
        <v>67</v>
      </c>
      <c r="G459" s="20" t="s">
        <v>67</v>
      </c>
      <c r="H459" s="20" t="s">
        <v>292</v>
      </c>
      <c r="I459" s="20" t="s">
        <v>292</v>
      </c>
      <c r="J459" s="22">
        <v>1</v>
      </c>
      <c r="K459" s="21" t="s">
        <v>1893</v>
      </c>
    </row>
    <row r="460" spans="1:11">
      <c r="A460" s="22">
        <v>4648</v>
      </c>
      <c r="B460" s="20" t="s">
        <v>1894</v>
      </c>
      <c r="C460" s="20" t="s">
        <v>2126</v>
      </c>
      <c r="D460" s="10"/>
      <c r="E460" s="20" t="s">
        <v>68</v>
      </c>
      <c r="F460" s="20" t="s">
        <v>67</v>
      </c>
      <c r="G460" s="20" t="s">
        <v>67</v>
      </c>
      <c r="H460" s="20" t="s">
        <v>292</v>
      </c>
      <c r="I460" s="20" t="s">
        <v>292</v>
      </c>
      <c r="J460" s="22">
        <v>1</v>
      </c>
      <c r="K460" s="21" t="s">
        <v>1895</v>
      </c>
    </row>
    <row r="461" spans="1:11">
      <c r="A461" s="22">
        <v>4649</v>
      </c>
      <c r="B461" s="20" t="s">
        <v>1896</v>
      </c>
      <c r="C461" s="20" t="s">
        <v>2531</v>
      </c>
      <c r="D461" s="10"/>
      <c r="E461" s="20" t="s">
        <v>67</v>
      </c>
      <c r="F461" s="20" t="s">
        <v>67</v>
      </c>
      <c r="G461" s="20" t="s">
        <v>67</v>
      </c>
      <c r="H461" s="20" t="s">
        <v>4</v>
      </c>
      <c r="I461" s="20" t="s">
        <v>4</v>
      </c>
      <c r="J461" s="22">
        <v>1</v>
      </c>
      <c r="K461" s="21" t="s">
        <v>1897</v>
      </c>
    </row>
    <row r="462" spans="1:11">
      <c r="A462" s="22">
        <v>4650</v>
      </c>
      <c r="B462" s="20" t="s">
        <v>1898</v>
      </c>
      <c r="C462" s="20" t="s">
        <v>2531</v>
      </c>
      <c r="D462" s="10"/>
      <c r="E462" s="20" t="s">
        <v>67</v>
      </c>
      <c r="F462" s="20" t="s">
        <v>67</v>
      </c>
      <c r="G462" s="20" t="s">
        <v>67</v>
      </c>
      <c r="H462" s="20" t="s">
        <v>4</v>
      </c>
      <c r="I462" s="20" t="s">
        <v>4</v>
      </c>
      <c r="J462" s="22">
        <v>1</v>
      </c>
      <c r="K462" s="21" t="s">
        <v>1897</v>
      </c>
    </row>
    <row r="463" spans="1:11">
      <c r="A463" s="22">
        <v>4651</v>
      </c>
      <c r="B463" s="20" t="s">
        <v>1899</v>
      </c>
      <c r="C463" s="20" t="s">
        <v>2534</v>
      </c>
      <c r="D463" s="10"/>
      <c r="E463" s="20" t="s">
        <v>68</v>
      </c>
      <c r="F463" s="20" t="s">
        <v>67</v>
      </c>
      <c r="G463" s="20" t="s">
        <v>67</v>
      </c>
      <c r="H463" s="20" t="s">
        <v>292</v>
      </c>
      <c r="I463" s="20" t="s">
        <v>292</v>
      </c>
      <c r="J463" s="22">
        <v>1</v>
      </c>
      <c r="K463" s="21" t="s">
        <v>1900</v>
      </c>
    </row>
    <row r="464" spans="1:11">
      <c r="A464" s="22">
        <v>4652</v>
      </c>
      <c r="B464" s="20" t="s">
        <v>1901</v>
      </c>
      <c r="C464" s="20" t="s">
        <v>2531</v>
      </c>
      <c r="D464" s="10"/>
      <c r="E464" s="20" t="s">
        <v>68</v>
      </c>
      <c r="F464" s="20" t="s">
        <v>67</v>
      </c>
      <c r="G464" s="20" t="s">
        <v>67</v>
      </c>
      <c r="H464" s="20" t="s">
        <v>4</v>
      </c>
      <c r="I464" s="20" t="s">
        <v>4</v>
      </c>
      <c r="J464" s="22">
        <v>1</v>
      </c>
      <c r="K464" s="21" t="s">
        <v>1902</v>
      </c>
    </row>
    <row r="465" spans="1:11">
      <c r="A465" s="22">
        <v>4653</v>
      </c>
      <c r="B465" s="20" t="s">
        <v>1903</v>
      </c>
      <c r="C465" s="20" t="s">
        <v>2531</v>
      </c>
      <c r="D465" s="10"/>
      <c r="E465" s="20" t="s">
        <v>68</v>
      </c>
      <c r="F465" s="20" t="s">
        <v>67</v>
      </c>
      <c r="G465" s="20" t="s">
        <v>67</v>
      </c>
      <c r="H465" s="20" t="s">
        <v>4</v>
      </c>
      <c r="I465" s="20" t="s">
        <v>1904</v>
      </c>
      <c r="J465" s="22">
        <v>1</v>
      </c>
      <c r="K465" s="21" t="s">
        <v>1905</v>
      </c>
    </row>
    <row r="466" spans="1:11">
      <c r="A466" s="22">
        <v>4654</v>
      </c>
      <c r="B466" s="20" t="s">
        <v>1906</v>
      </c>
      <c r="C466" s="20" t="s">
        <v>2532</v>
      </c>
      <c r="D466" s="10"/>
      <c r="E466" s="20" t="s">
        <v>4</v>
      </c>
      <c r="F466" s="20" t="s">
        <v>67</v>
      </c>
      <c r="G466" s="20" t="s">
        <v>67</v>
      </c>
      <c r="H466" s="20" t="s">
        <v>292</v>
      </c>
      <c r="I466" s="20" t="s">
        <v>292</v>
      </c>
      <c r="J466" s="22">
        <v>1</v>
      </c>
      <c r="K466" s="21" t="s">
        <v>1907</v>
      </c>
    </row>
    <row r="467" spans="1:11">
      <c r="A467" s="22">
        <v>4655</v>
      </c>
      <c r="B467" s="20" t="s">
        <v>1908</v>
      </c>
      <c r="C467" s="20" t="s">
        <v>2533</v>
      </c>
      <c r="D467" s="22">
        <v>1113</v>
      </c>
      <c r="E467" s="20" t="s">
        <v>68</v>
      </c>
      <c r="F467" s="20" t="s">
        <v>68</v>
      </c>
      <c r="G467" s="20" t="s">
        <v>67</v>
      </c>
      <c r="H467" s="20" t="s">
        <v>1909</v>
      </c>
      <c r="I467" s="20" t="s">
        <v>1910</v>
      </c>
      <c r="J467" s="22">
        <v>1</v>
      </c>
      <c r="K467" s="21" t="s">
        <v>1911</v>
      </c>
    </row>
    <row r="468" spans="1:11">
      <c r="A468" s="22">
        <v>4657</v>
      </c>
      <c r="B468" s="20" t="s">
        <v>1912</v>
      </c>
      <c r="C468" s="20" t="s">
        <v>2126</v>
      </c>
      <c r="D468" s="10"/>
      <c r="E468" s="20" t="s">
        <v>68</v>
      </c>
      <c r="F468" s="20" t="s">
        <v>67</v>
      </c>
      <c r="G468" s="20" t="s">
        <v>67</v>
      </c>
      <c r="H468" s="20" t="s">
        <v>292</v>
      </c>
      <c r="I468" s="20" t="s">
        <v>292</v>
      </c>
      <c r="J468" s="22">
        <v>1</v>
      </c>
      <c r="K468" s="21" t="s">
        <v>1913</v>
      </c>
    </row>
    <row r="469" spans="1:11">
      <c r="A469" s="22">
        <v>4658</v>
      </c>
      <c r="B469" s="20" t="s">
        <v>1914</v>
      </c>
      <c r="C469" s="20" t="s">
        <v>2126</v>
      </c>
      <c r="D469" s="10"/>
      <c r="E469" s="20" t="s">
        <v>68</v>
      </c>
      <c r="F469" s="20" t="s">
        <v>67</v>
      </c>
      <c r="G469" s="20" t="s">
        <v>67</v>
      </c>
      <c r="H469" s="20" t="s">
        <v>292</v>
      </c>
      <c r="I469" s="20" t="s">
        <v>292</v>
      </c>
      <c r="J469" s="22">
        <v>1</v>
      </c>
      <c r="K469" s="21" t="s">
        <v>1915</v>
      </c>
    </row>
    <row r="470" spans="1:11">
      <c r="A470" s="22">
        <v>4659</v>
      </c>
      <c r="B470" s="20" t="s">
        <v>1916</v>
      </c>
      <c r="C470" s="20" t="s">
        <v>2533</v>
      </c>
      <c r="D470" s="10"/>
      <c r="E470" s="20" t="s">
        <v>4</v>
      </c>
      <c r="F470" s="20" t="s">
        <v>67</v>
      </c>
      <c r="G470" s="20" t="s">
        <v>67</v>
      </c>
      <c r="H470" s="20" t="s">
        <v>292</v>
      </c>
      <c r="I470" s="20" t="s">
        <v>292</v>
      </c>
      <c r="J470" s="22">
        <v>1</v>
      </c>
      <c r="K470" s="21" t="s">
        <v>1917</v>
      </c>
    </row>
    <row r="471" spans="1:11">
      <c r="A471" s="22">
        <v>4660</v>
      </c>
      <c r="B471" s="20" t="s">
        <v>1918</v>
      </c>
      <c r="C471" s="20" t="s">
        <v>2531</v>
      </c>
      <c r="D471" s="10"/>
      <c r="E471" s="20" t="s">
        <v>4</v>
      </c>
      <c r="F471" s="20" t="s">
        <v>67</v>
      </c>
      <c r="G471" s="20" t="s">
        <v>67</v>
      </c>
      <c r="H471" s="20" t="s">
        <v>4</v>
      </c>
      <c r="I471" s="20" t="s">
        <v>4</v>
      </c>
      <c r="J471" s="22">
        <v>1</v>
      </c>
      <c r="K471" s="21" t="s">
        <v>1919</v>
      </c>
    </row>
    <row r="472" spans="1:11">
      <c r="A472" s="22">
        <v>4661</v>
      </c>
      <c r="B472" s="20" t="s">
        <v>1920</v>
      </c>
      <c r="C472" s="20" t="s">
        <v>2531</v>
      </c>
      <c r="D472" s="10"/>
      <c r="E472" s="20" t="s">
        <v>68</v>
      </c>
      <c r="F472" s="20" t="s">
        <v>67</v>
      </c>
      <c r="G472" s="20" t="s">
        <v>67</v>
      </c>
      <c r="H472" s="20" t="s">
        <v>4</v>
      </c>
      <c r="I472" s="20" t="s">
        <v>4</v>
      </c>
      <c r="J472" s="22">
        <v>1</v>
      </c>
      <c r="K472" s="21" t="s">
        <v>1919</v>
      </c>
    </row>
    <row r="473" spans="1:11">
      <c r="A473" s="22">
        <v>4662</v>
      </c>
      <c r="B473" s="20" t="s">
        <v>1921</v>
      </c>
      <c r="C473" s="20" t="s">
        <v>2531</v>
      </c>
      <c r="D473" s="10"/>
      <c r="E473" s="20" t="s">
        <v>68</v>
      </c>
      <c r="F473" s="20" t="s">
        <v>67</v>
      </c>
      <c r="G473" s="20" t="s">
        <v>67</v>
      </c>
      <c r="H473" s="20" t="s">
        <v>4</v>
      </c>
      <c r="I473" s="20" t="s">
        <v>4</v>
      </c>
      <c r="J473" s="22">
        <v>1</v>
      </c>
      <c r="K473" s="21" t="s">
        <v>1919</v>
      </c>
    </row>
    <row r="474" spans="1:11">
      <c r="A474" s="22">
        <v>4663</v>
      </c>
      <c r="B474" s="20" t="s">
        <v>1922</v>
      </c>
      <c r="C474" s="20" t="s">
        <v>2126</v>
      </c>
      <c r="D474" s="10"/>
      <c r="E474" s="20" t="s">
        <v>68</v>
      </c>
      <c r="F474" s="20" t="s">
        <v>67</v>
      </c>
      <c r="G474" s="20" t="s">
        <v>67</v>
      </c>
      <c r="H474" s="20" t="s">
        <v>292</v>
      </c>
      <c r="I474" s="20" t="s">
        <v>292</v>
      </c>
      <c r="J474" s="22">
        <v>1</v>
      </c>
      <c r="K474" s="21" t="s">
        <v>1923</v>
      </c>
    </row>
    <row r="475" spans="1:11">
      <c r="A475" s="22">
        <v>4664</v>
      </c>
      <c r="B475" s="20" t="s">
        <v>1924</v>
      </c>
      <c r="C475" s="20" t="s">
        <v>2532</v>
      </c>
      <c r="D475" s="22">
        <v>1017</v>
      </c>
      <c r="E475" s="20" t="s">
        <v>4</v>
      </c>
      <c r="F475" s="20" t="s">
        <v>68</v>
      </c>
      <c r="G475" s="20" t="s">
        <v>67</v>
      </c>
      <c r="H475" s="20" t="s">
        <v>1925</v>
      </c>
      <c r="I475" s="20" t="s">
        <v>1926</v>
      </c>
      <c r="J475" s="22">
        <v>1</v>
      </c>
      <c r="K475" s="21" t="s">
        <v>1927</v>
      </c>
    </row>
    <row r="476" spans="1:11">
      <c r="A476" s="22">
        <v>4665</v>
      </c>
      <c r="B476" s="20" t="s">
        <v>1928</v>
      </c>
      <c r="C476" s="20" t="s">
        <v>2536</v>
      </c>
      <c r="D476" s="10"/>
      <c r="E476" s="20" t="s">
        <v>68</v>
      </c>
      <c r="F476" s="20" t="s">
        <v>67</v>
      </c>
      <c r="G476" s="20" t="s">
        <v>67</v>
      </c>
      <c r="H476" s="20" t="s">
        <v>4</v>
      </c>
      <c r="I476" s="20" t="s">
        <v>4</v>
      </c>
      <c r="J476" s="22">
        <v>1</v>
      </c>
      <c r="K476" s="21" t="s">
        <v>1929</v>
      </c>
    </row>
    <row r="477" spans="1:11">
      <c r="A477" s="22">
        <v>4666</v>
      </c>
      <c r="B477" s="20" t="s">
        <v>1930</v>
      </c>
      <c r="C477" s="20" t="s">
        <v>2536</v>
      </c>
      <c r="D477" s="10"/>
      <c r="E477" s="20" t="s">
        <v>68</v>
      </c>
      <c r="F477" s="20" t="s">
        <v>67</v>
      </c>
      <c r="G477" s="20" t="s">
        <v>67</v>
      </c>
      <c r="H477" s="20" t="s">
        <v>4</v>
      </c>
      <c r="I477" s="20" t="s">
        <v>4</v>
      </c>
      <c r="J477" s="22">
        <v>1</v>
      </c>
      <c r="K477" s="21" t="s">
        <v>1929</v>
      </c>
    </row>
    <row r="478" spans="1:11">
      <c r="A478" s="22">
        <v>4667</v>
      </c>
      <c r="B478" s="20" t="s">
        <v>1931</v>
      </c>
      <c r="C478" s="20" t="s">
        <v>2536</v>
      </c>
      <c r="D478" s="10"/>
      <c r="E478" s="20" t="s">
        <v>67</v>
      </c>
      <c r="F478" s="20" t="s">
        <v>67</v>
      </c>
      <c r="G478" s="20" t="s">
        <v>67</v>
      </c>
      <c r="H478" s="20" t="s">
        <v>4</v>
      </c>
      <c r="I478" s="20" t="s">
        <v>4</v>
      </c>
      <c r="J478" s="22">
        <v>1</v>
      </c>
      <c r="K478" s="21" t="s">
        <v>1929</v>
      </c>
    </row>
    <row r="479" spans="1:11">
      <c r="A479" s="22">
        <v>4668</v>
      </c>
      <c r="B479" s="20" t="s">
        <v>1932</v>
      </c>
      <c r="C479" s="20" t="s">
        <v>2536</v>
      </c>
      <c r="D479" s="10"/>
      <c r="E479" s="20" t="s">
        <v>67</v>
      </c>
      <c r="F479" s="20" t="s">
        <v>67</v>
      </c>
      <c r="G479" s="20" t="s">
        <v>67</v>
      </c>
      <c r="H479" s="20" t="s">
        <v>4</v>
      </c>
      <c r="I479" s="20" t="s">
        <v>4</v>
      </c>
      <c r="J479" s="22">
        <v>1</v>
      </c>
      <c r="K479" s="21" t="s">
        <v>1929</v>
      </c>
    </row>
    <row r="480" spans="1:11">
      <c r="A480" s="22">
        <v>4669</v>
      </c>
      <c r="B480" s="20" t="s">
        <v>1933</v>
      </c>
      <c r="C480" s="20" t="s">
        <v>2536</v>
      </c>
      <c r="D480" s="10"/>
      <c r="E480" s="20" t="s">
        <v>67</v>
      </c>
      <c r="F480" s="20" t="s">
        <v>67</v>
      </c>
      <c r="G480" s="20" t="s">
        <v>67</v>
      </c>
      <c r="H480" s="20" t="s">
        <v>4</v>
      </c>
      <c r="I480" s="20" t="s">
        <v>4</v>
      </c>
      <c r="J480" s="22">
        <v>1</v>
      </c>
      <c r="K480" s="21" t="s">
        <v>1929</v>
      </c>
    </row>
    <row r="481" spans="1:11">
      <c r="A481" s="22">
        <v>4670</v>
      </c>
      <c r="B481" s="20" t="s">
        <v>1934</v>
      </c>
      <c r="C481" s="20" t="s">
        <v>2536</v>
      </c>
      <c r="D481" s="10"/>
      <c r="E481" s="20" t="s">
        <v>67</v>
      </c>
      <c r="F481" s="20" t="s">
        <v>67</v>
      </c>
      <c r="G481" s="20" t="s">
        <v>67</v>
      </c>
      <c r="H481" s="20" t="s">
        <v>4</v>
      </c>
      <c r="I481" s="20" t="s">
        <v>4</v>
      </c>
      <c r="J481" s="22">
        <v>1</v>
      </c>
      <c r="K481" s="21" t="s">
        <v>1929</v>
      </c>
    </row>
    <row r="482" spans="1:11">
      <c r="A482" s="22">
        <v>4671</v>
      </c>
      <c r="B482" s="20" t="s">
        <v>1935</v>
      </c>
      <c r="C482" s="20" t="s">
        <v>2536</v>
      </c>
      <c r="D482" s="10"/>
      <c r="E482" s="20" t="s">
        <v>67</v>
      </c>
      <c r="F482" s="20" t="s">
        <v>67</v>
      </c>
      <c r="G482" s="20" t="s">
        <v>67</v>
      </c>
      <c r="H482" s="20" t="s">
        <v>4</v>
      </c>
      <c r="I482" s="20" t="s">
        <v>4</v>
      </c>
      <c r="J482" s="22">
        <v>1</v>
      </c>
      <c r="K482" s="21" t="s">
        <v>1929</v>
      </c>
    </row>
    <row r="483" spans="1:11">
      <c r="A483" s="22">
        <v>4672</v>
      </c>
      <c r="B483" s="20" t="s">
        <v>1936</v>
      </c>
      <c r="C483" s="20" t="s">
        <v>2536</v>
      </c>
      <c r="D483" s="10"/>
      <c r="E483" s="20" t="s">
        <v>67</v>
      </c>
      <c r="F483" s="20" t="s">
        <v>67</v>
      </c>
      <c r="G483" s="20" t="s">
        <v>67</v>
      </c>
      <c r="H483" s="20" t="s">
        <v>4</v>
      </c>
      <c r="I483" s="20" t="s">
        <v>4</v>
      </c>
      <c r="J483" s="22">
        <v>1</v>
      </c>
      <c r="K483" s="21" t="s">
        <v>1929</v>
      </c>
    </row>
    <row r="484" spans="1:11">
      <c r="A484" s="22">
        <v>4673</v>
      </c>
      <c r="B484" s="20" t="s">
        <v>1937</v>
      </c>
      <c r="C484" s="20" t="s">
        <v>2536</v>
      </c>
      <c r="D484" s="10"/>
      <c r="E484" s="20" t="s">
        <v>67</v>
      </c>
      <c r="F484" s="20" t="s">
        <v>67</v>
      </c>
      <c r="G484" s="20" t="s">
        <v>67</v>
      </c>
      <c r="H484" s="20" t="s">
        <v>4</v>
      </c>
      <c r="I484" s="20" t="s">
        <v>4</v>
      </c>
      <c r="J484" s="22">
        <v>1</v>
      </c>
      <c r="K484" s="21" t="s">
        <v>1929</v>
      </c>
    </row>
    <row r="485" spans="1:11">
      <c r="A485" s="22">
        <v>4674</v>
      </c>
      <c r="B485" s="20" t="s">
        <v>1938</v>
      </c>
      <c r="C485" s="20" t="s">
        <v>2536</v>
      </c>
      <c r="D485" s="10"/>
      <c r="E485" s="20" t="s">
        <v>68</v>
      </c>
      <c r="F485" s="20" t="s">
        <v>67</v>
      </c>
      <c r="G485" s="20" t="s">
        <v>67</v>
      </c>
      <c r="H485" s="20" t="s">
        <v>4</v>
      </c>
      <c r="I485" s="20" t="s">
        <v>4</v>
      </c>
      <c r="J485" s="22">
        <v>1</v>
      </c>
      <c r="K485" s="21" t="s">
        <v>1929</v>
      </c>
    </row>
    <row r="486" spans="1:11">
      <c r="A486" s="22">
        <v>4675</v>
      </c>
      <c r="B486" s="20" t="s">
        <v>1939</v>
      </c>
      <c r="C486" s="20" t="s">
        <v>2536</v>
      </c>
      <c r="D486" s="10"/>
      <c r="E486" s="20" t="s">
        <v>67</v>
      </c>
      <c r="F486" s="20" t="s">
        <v>67</v>
      </c>
      <c r="G486" s="20" t="s">
        <v>67</v>
      </c>
      <c r="H486" s="20" t="s">
        <v>4</v>
      </c>
      <c r="I486" s="20" t="s">
        <v>4</v>
      </c>
      <c r="J486" s="22">
        <v>1</v>
      </c>
      <c r="K486" s="21" t="s">
        <v>1929</v>
      </c>
    </row>
    <row r="487" spans="1:11">
      <c r="A487" s="22">
        <v>4676</v>
      </c>
      <c r="B487" s="20" t="s">
        <v>1940</v>
      </c>
      <c r="C487" s="20" t="s">
        <v>2536</v>
      </c>
      <c r="D487" s="10"/>
      <c r="E487" s="20" t="s">
        <v>67</v>
      </c>
      <c r="F487" s="20" t="s">
        <v>67</v>
      </c>
      <c r="G487" s="20" t="s">
        <v>67</v>
      </c>
      <c r="H487" s="20" t="s">
        <v>4</v>
      </c>
      <c r="I487" s="20" t="s">
        <v>4</v>
      </c>
      <c r="J487" s="22">
        <v>1</v>
      </c>
      <c r="K487" s="21" t="s">
        <v>1929</v>
      </c>
    </row>
    <row r="488" spans="1:11">
      <c r="A488" s="22">
        <v>4677</v>
      </c>
      <c r="B488" s="20" t="s">
        <v>1941</v>
      </c>
      <c r="C488" s="20" t="s">
        <v>2536</v>
      </c>
      <c r="D488" s="10"/>
      <c r="E488" s="20" t="s">
        <v>67</v>
      </c>
      <c r="F488" s="20" t="s">
        <v>67</v>
      </c>
      <c r="G488" s="20" t="s">
        <v>67</v>
      </c>
      <c r="H488" s="20" t="s">
        <v>4</v>
      </c>
      <c r="I488" s="20" t="s">
        <v>4</v>
      </c>
      <c r="J488" s="22">
        <v>1</v>
      </c>
      <c r="K488" s="21" t="s">
        <v>1929</v>
      </c>
    </row>
    <row r="489" spans="1:11">
      <c r="A489" s="22">
        <v>4678</v>
      </c>
      <c r="B489" s="20" t="s">
        <v>1942</v>
      </c>
      <c r="C489" s="20" t="s">
        <v>2536</v>
      </c>
      <c r="D489" s="10"/>
      <c r="E489" s="20" t="s">
        <v>67</v>
      </c>
      <c r="F489" s="20" t="s">
        <v>67</v>
      </c>
      <c r="G489" s="20" t="s">
        <v>67</v>
      </c>
      <c r="H489" s="20" t="s">
        <v>4</v>
      </c>
      <c r="I489" s="20" t="s">
        <v>4</v>
      </c>
      <c r="J489" s="22">
        <v>1</v>
      </c>
      <c r="K489" s="21" t="s">
        <v>1929</v>
      </c>
    </row>
    <row r="490" spans="1:11">
      <c r="A490" s="22">
        <v>4679</v>
      </c>
      <c r="B490" s="20" t="s">
        <v>1943</v>
      </c>
      <c r="C490" s="20" t="s">
        <v>2536</v>
      </c>
      <c r="D490" s="10"/>
      <c r="E490" s="20" t="s">
        <v>67</v>
      </c>
      <c r="F490" s="20" t="s">
        <v>67</v>
      </c>
      <c r="G490" s="20" t="s">
        <v>67</v>
      </c>
      <c r="H490" s="20" t="s">
        <v>4</v>
      </c>
      <c r="I490" s="20" t="s">
        <v>4</v>
      </c>
      <c r="J490" s="22">
        <v>1</v>
      </c>
      <c r="K490" s="21" t="s">
        <v>1929</v>
      </c>
    </row>
    <row r="491" spans="1:11">
      <c r="A491" s="22">
        <v>4680</v>
      </c>
      <c r="B491" s="20" t="s">
        <v>1944</v>
      </c>
      <c r="C491" s="20" t="s">
        <v>2531</v>
      </c>
      <c r="D491" s="10"/>
      <c r="E491" s="20" t="s">
        <v>68</v>
      </c>
      <c r="F491" s="20" t="s">
        <v>67</v>
      </c>
      <c r="G491" s="20" t="s">
        <v>67</v>
      </c>
      <c r="H491" s="20" t="s">
        <v>4</v>
      </c>
      <c r="I491" s="20" t="s">
        <v>4</v>
      </c>
      <c r="J491" s="22">
        <v>1</v>
      </c>
      <c r="K491" s="21" t="s">
        <v>1945</v>
      </c>
    </row>
    <row r="492" spans="1:11">
      <c r="A492" s="22">
        <v>4681</v>
      </c>
      <c r="B492" s="20" t="s">
        <v>1946</v>
      </c>
      <c r="C492" s="20" t="s">
        <v>2531</v>
      </c>
      <c r="D492" s="10"/>
      <c r="E492" s="20" t="s">
        <v>68</v>
      </c>
      <c r="F492" s="20" t="s">
        <v>67</v>
      </c>
      <c r="G492" s="20" t="s">
        <v>67</v>
      </c>
      <c r="H492" s="20" t="s">
        <v>4</v>
      </c>
      <c r="I492" s="20" t="s">
        <v>4</v>
      </c>
      <c r="J492" s="22">
        <v>1</v>
      </c>
      <c r="K492" s="21" t="s">
        <v>1945</v>
      </c>
    </row>
    <row r="493" spans="1:11">
      <c r="A493" s="22">
        <v>4682</v>
      </c>
      <c r="B493" s="20" t="s">
        <v>1947</v>
      </c>
      <c r="C493" s="20" t="s">
        <v>2126</v>
      </c>
      <c r="D493" s="22">
        <v>1096</v>
      </c>
      <c r="E493" s="20" t="s">
        <v>68</v>
      </c>
      <c r="F493" s="20" t="s">
        <v>68</v>
      </c>
      <c r="G493" s="20" t="s">
        <v>67</v>
      </c>
      <c r="H493" s="20" t="s">
        <v>1948</v>
      </c>
      <c r="I493" s="20" t="s">
        <v>38</v>
      </c>
      <c r="J493" s="22">
        <v>1</v>
      </c>
      <c r="K493" s="21" t="s">
        <v>1949</v>
      </c>
    </row>
    <row r="494" spans="1:11">
      <c r="A494" s="22">
        <v>4683</v>
      </c>
      <c r="B494" s="20" t="s">
        <v>1950</v>
      </c>
      <c r="C494" s="20" t="s">
        <v>2533</v>
      </c>
      <c r="D494" s="10"/>
      <c r="E494" s="20" t="s">
        <v>68</v>
      </c>
      <c r="F494" s="20" t="s">
        <v>67</v>
      </c>
      <c r="G494" s="20" t="s">
        <v>67</v>
      </c>
      <c r="H494" s="20" t="s">
        <v>292</v>
      </c>
      <c r="I494" s="20" t="s">
        <v>292</v>
      </c>
      <c r="J494" s="22">
        <v>1</v>
      </c>
      <c r="K494" s="21" t="s">
        <v>1951</v>
      </c>
    </row>
    <row r="495" spans="1:11">
      <c r="A495" s="22">
        <v>4684</v>
      </c>
      <c r="B495" s="20" t="s">
        <v>1952</v>
      </c>
      <c r="C495" s="20" t="s">
        <v>2531</v>
      </c>
      <c r="D495" s="10"/>
      <c r="E495" s="20" t="s">
        <v>68</v>
      </c>
      <c r="F495" s="20" t="s">
        <v>67</v>
      </c>
      <c r="G495" s="20" t="s">
        <v>67</v>
      </c>
      <c r="H495" s="20" t="s">
        <v>292</v>
      </c>
      <c r="I495" s="20" t="s">
        <v>292</v>
      </c>
      <c r="J495" s="22">
        <v>10</v>
      </c>
      <c r="K495" s="21" t="s">
        <v>1953</v>
      </c>
    </row>
    <row r="496" spans="1:11">
      <c r="A496" s="22">
        <v>4685</v>
      </c>
      <c r="B496" s="20" t="s">
        <v>1954</v>
      </c>
      <c r="C496" s="20" t="s">
        <v>2532</v>
      </c>
      <c r="D496" s="10"/>
      <c r="E496" s="20" t="s">
        <v>68</v>
      </c>
      <c r="F496" s="20" t="s">
        <v>67</v>
      </c>
      <c r="G496" s="20" t="s">
        <v>67</v>
      </c>
      <c r="H496" s="20" t="s">
        <v>292</v>
      </c>
      <c r="I496" s="20" t="s">
        <v>292</v>
      </c>
      <c r="J496" s="22">
        <v>1</v>
      </c>
      <c r="K496" s="21" t="s">
        <v>1955</v>
      </c>
    </row>
    <row r="497" spans="1:11">
      <c r="A497" s="22">
        <v>4686</v>
      </c>
      <c r="B497" s="20" t="s">
        <v>1956</v>
      </c>
      <c r="C497" s="20" t="s">
        <v>2531</v>
      </c>
      <c r="D497" s="10"/>
      <c r="E497" s="20" t="s">
        <v>68</v>
      </c>
      <c r="F497" s="20" t="s">
        <v>67</v>
      </c>
      <c r="G497" s="20" t="s">
        <v>67</v>
      </c>
      <c r="H497" s="20" t="s">
        <v>4</v>
      </c>
      <c r="I497" s="20" t="s">
        <v>4</v>
      </c>
      <c r="J497" s="22">
        <v>1</v>
      </c>
      <c r="K497" s="21" t="s">
        <v>1957</v>
      </c>
    </row>
    <row r="498" spans="1:11">
      <c r="A498" s="22">
        <v>4687</v>
      </c>
      <c r="B498" s="20" t="s">
        <v>1958</v>
      </c>
      <c r="C498" s="20" t="s">
        <v>2531</v>
      </c>
      <c r="D498" s="10"/>
      <c r="E498" s="20" t="s">
        <v>68</v>
      </c>
      <c r="F498" s="20" t="s">
        <v>67</v>
      </c>
      <c r="G498" s="20" t="s">
        <v>67</v>
      </c>
      <c r="H498" s="20" t="s">
        <v>4</v>
      </c>
      <c r="I498" s="20" t="s">
        <v>4</v>
      </c>
      <c r="J498" s="22">
        <v>1</v>
      </c>
      <c r="K498" s="21" t="s">
        <v>1957</v>
      </c>
    </row>
    <row r="499" spans="1:11">
      <c r="A499" s="22">
        <v>4688</v>
      </c>
      <c r="B499" s="20" t="s">
        <v>1959</v>
      </c>
      <c r="C499" s="20" t="s">
        <v>2126</v>
      </c>
      <c r="D499" s="22">
        <v>1105</v>
      </c>
      <c r="E499" s="20" t="s">
        <v>68</v>
      </c>
      <c r="F499" s="20" t="s">
        <v>68</v>
      </c>
      <c r="G499" s="20" t="s">
        <v>67</v>
      </c>
      <c r="H499" s="20" t="s">
        <v>1960</v>
      </c>
      <c r="I499" s="20" t="s">
        <v>292</v>
      </c>
      <c r="J499" s="22">
        <v>1</v>
      </c>
      <c r="K499" s="21" t="s">
        <v>1961</v>
      </c>
    </row>
    <row r="500" spans="1:11">
      <c r="A500" s="22">
        <v>4689</v>
      </c>
      <c r="B500" s="20" t="s">
        <v>1962</v>
      </c>
      <c r="C500" s="20" t="s">
        <v>2531</v>
      </c>
      <c r="D500" s="22">
        <v>1098</v>
      </c>
      <c r="E500" s="20" t="s">
        <v>68</v>
      </c>
      <c r="F500" s="20" t="s">
        <v>68</v>
      </c>
      <c r="G500" s="20" t="s">
        <v>67</v>
      </c>
      <c r="H500" s="20" t="s">
        <v>1963</v>
      </c>
      <c r="I500" s="20" t="s">
        <v>39</v>
      </c>
      <c r="J500" s="22">
        <v>1</v>
      </c>
      <c r="K500" s="21" t="s">
        <v>1964</v>
      </c>
    </row>
    <row r="501" spans="1:11">
      <c r="A501" s="22">
        <v>4690</v>
      </c>
      <c r="B501" s="20" t="s">
        <v>1965</v>
      </c>
      <c r="C501" s="20" t="s">
        <v>2126</v>
      </c>
      <c r="D501" s="10"/>
      <c r="E501" s="20" t="s">
        <v>68</v>
      </c>
      <c r="F501" s="20" t="s">
        <v>67</v>
      </c>
      <c r="G501" s="20" t="s">
        <v>67</v>
      </c>
      <c r="H501" s="20" t="s">
        <v>292</v>
      </c>
      <c r="I501" s="20" t="s">
        <v>292</v>
      </c>
      <c r="J501" s="22">
        <v>1</v>
      </c>
      <c r="K501" s="21" t="s">
        <v>1966</v>
      </c>
    </row>
    <row r="502" spans="1:11">
      <c r="A502" s="22">
        <v>4691</v>
      </c>
      <c r="B502" s="20" t="s">
        <v>1967</v>
      </c>
      <c r="C502" s="20" t="s">
        <v>2126</v>
      </c>
      <c r="D502" s="10"/>
      <c r="E502" s="20" t="s">
        <v>67</v>
      </c>
      <c r="F502" s="20" t="s">
        <v>67</v>
      </c>
      <c r="G502" s="20" t="s">
        <v>67</v>
      </c>
      <c r="H502" s="20" t="s">
        <v>292</v>
      </c>
      <c r="I502" s="20" t="s">
        <v>292</v>
      </c>
      <c r="J502" s="22">
        <v>1</v>
      </c>
      <c r="K502" s="21" t="s">
        <v>1966</v>
      </c>
    </row>
    <row r="503" spans="1:11">
      <c r="A503" s="22">
        <v>4692</v>
      </c>
      <c r="B503" s="20" t="s">
        <v>1968</v>
      </c>
      <c r="C503" s="20" t="s">
        <v>2536</v>
      </c>
      <c r="D503" s="10"/>
      <c r="E503" s="20" t="s">
        <v>68</v>
      </c>
      <c r="F503" s="20" t="s">
        <v>67</v>
      </c>
      <c r="G503" s="20" t="s">
        <v>67</v>
      </c>
      <c r="H503" s="20" t="s">
        <v>292</v>
      </c>
      <c r="I503" s="20" t="s">
        <v>292</v>
      </c>
      <c r="J503" s="22">
        <v>1</v>
      </c>
      <c r="K503" s="21" t="s">
        <v>1969</v>
      </c>
    </row>
    <row r="504" spans="1:11">
      <c r="A504" s="22">
        <v>4694</v>
      </c>
      <c r="B504" s="20" t="s">
        <v>1970</v>
      </c>
      <c r="C504" s="20" t="s">
        <v>2532</v>
      </c>
      <c r="D504" s="10"/>
      <c r="E504" s="20" t="s">
        <v>68</v>
      </c>
      <c r="F504" s="20" t="s">
        <v>67</v>
      </c>
      <c r="G504" s="20" t="s">
        <v>67</v>
      </c>
      <c r="H504" s="20" t="s">
        <v>292</v>
      </c>
      <c r="I504" s="20" t="s">
        <v>292</v>
      </c>
      <c r="J504" s="22">
        <v>1</v>
      </c>
      <c r="K504" s="21" t="s">
        <v>1971</v>
      </c>
    </row>
    <row r="505" spans="1:11">
      <c r="A505" s="22">
        <v>4696</v>
      </c>
      <c r="B505" s="20" t="s">
        <v>1972</v>
      </c>
      <c r="C505" s="20" t="s">
        <v>2533</v>
      </c>
      <c r="D505" s="20">
        <v>1053</v>
      </c>
      <c r="E505" s="20" t="s">
        <v>68</v>
      </c>
      <c r="F505" s="20" t="s">
        <v>68</v>
      </c>
      <c r="G505" s="20" t="s">
        <v>67</v>
      </c>
      <c r="H505" s="20" t="s">
        <v>1973</v>
      </c>
      <c r="I505" s="20" t="s">
        <v>1974</v>
      </c>
      <c r="J505" s="22">
        <v>1</v>
      </c>
      <c r="K505" s="21" t="s">
        <v>1975</v>
      </c>
    </row>
    <row r="506" spans="1:11">
      <c r="A506" s="22">
        <v>4697</v>
      </c>
      <c r="B506" s="20" t="s">
        <v>1972</v>
      </c>
      <c r="C506" s="20" t="s">
        <v>2533</v>
      </c>
      <c r="D506" s="10"/>
      <c r="E506" s="20" t="s">
        <v>4</v>
      </c>
      <c r="F506" s="20" t="s">
        <v>67</v>
      </c>
      <c r="G506" s="20" t="s">
        <v>67</v>
      </c>
      <c r="H506" s="20" t="s">
        <v>292</v>
      </c>
      <c r="I506" s="20" t="s">
        <v>292</v>
      </c>
      <c r="J506" s="22">
        <v>1</v>
      </c>
      <c r="K506" s="21" t="s">
        <v>1975</v>
      </c>
    </row>
    <row r="507" spans="1:11">
      <c r="A507" s="22">
        <v>4698</v>
      </c>
      <c r="B507" s="20" t="s">
        <v>1976</v>
      </c>
      <c r="C507" s="20" t="s">
        <v>2533</v>
      </c>
      <c r="D507" s="10"/>
      <c r="E507" s="20" t="s">
        <v>4</v>
      </c>
      <c r="F507" s="20" t="s">
        <v>67</v>
      </c>
      <c r="G507" s="20" t="s">
        <v>67</v>
      </c>
      <c r="H507" s="20" t="s">
        <v>292</v>
      </c>
      <c r="I507" s="20" t="s">
        <v>292</v>
      </c>
      <c r="J507" s="22">
        <v>2</v>
      </c>
      <c r="K507" s="21" t="s">
        <v>1975</v>
      </c>
    </row>
    <row r="508" spans="1:11">
      <c r="A508" s="22">
        <v>4699</v>
      </c>
      <c r="B508" s="20" t="s">
        <v>1977</v>
      </c>
      <c r="C508" s="20" t="s">
        <v>2533</v>
      </c>
      <c r="D508" s="22">
        <v>1097</v>
      </c>
      <c r="E508" s="20" t="s">
        <v>68</v>
      </c>
      <c r="F508" s="20" t="s">
        <v>68</v>
      </c>
      <c r="G508" s="20" t="s">
        <v>67</v>
      </c>
      <c r="H508" s="20" t="s">
        <v>1978</v>
      </c>
      <c r="I508" s="20" t="s">
        <v>1979</v>
      </c>
      <c r="J508" s="22">
        <v>1</v>
      </c>
      <c r="K508" s="21" t="s">
        <v>1975</v>
      </c>
    </row>
    <row r="509" spans="1:11">
      <c r="A509" s="22">
        <v>4700</v>
      </c>
      <c r="B509" s="20" t="s">
        <v>1980</v>
      </c>
      <c r="C509" s="20" t="s">
        <v>2533</v>
      </c>
      <c r="D509" s="10"/>
      <c r="E509" s="20" t="s">
        <v>4</v>
      </c>
      <c r="F509" s="20" t="s">
        <v>67</v>
      </c>
      <c r="G509" s="20" t="s">
        <v>67</v>
      </c>
      <c r="H509" s="20" t="s">
        <v>292</v>
      </c>
      <c r="I509" s="20" t="s">
        <v>292</v>
      </c>
      <c r="J509" s="22">
        <v>1</v>
      </c>
      <c r="K509" s="21" t="s">
        <v>1975</v>
      </c>
    </row>
    <row r="510" spans="1:11">
      <c r="A510" s="22">
        <v>4701</v>
      </c>
      <c r="B510" s="20" t="s">
        <v>1981</v>
      </c>
      <c r="C510" s="20" t="s">
        <v>2533</v>
      </c>
      <c r="D510" s="10"/>
      <c r="E510" s="20" t="s">
        <v>4</v>
      </c>
      <c r="F510" s="20" t="s">
        <v>67</v>
      </c>
      <c r="G510" s="20" t="s">
        <v>67</v>
      </c>
      <c r="H510" s="20" t="s">
        <v>292</v>
      </c>
      <c r="I510" s="20" t="s">
        <v>292</v>
      </c>
      <c r="J510" s="22">
        <v>1</v>
      </c>
      <c r="K510" s="21" t="s">
        <v>1975</v>
      </c>
    </row>
    <row r="511" spans="1:11">
      <c r="A511" s="22">
        <v>4702</v>
      </c>
      <c r="B511" s="20" t="s">
        <v>1982</v>
      </c>
      <c r="C511" s="20" t="s">
        <v>2533</v>
      </c>
      <c r="D511" s="10"/>
      <c r="E511" s="20" t="s">
        <v>4</v>
      </c>
      <c r="F511" s="20" t="s">
        <v>67</v>
      </c>
      <c r="G511" s="20" t="s">
        <v>67</v>
      </c>
      <c r="H511" s="20" t="s">
        <v>292</v>
      </c>
      <c r="I511" s="20" t="s">
        <v>292</v>
      </c>
      <c r="J511" s="22">
        <v>1</v>
      </c>
      <c r="K511" s="21" t="s">
        <v>1975</v>
      </c>
    </row>
    <row r="512" spans="1:11">
      <c r="A512" s="22">
        <v>4703</v>
      </c>
      <c r="B512" s="20" t="s">
        <v>1983</v>
      </c>
      <c r="C512" s="20" t="s">
        <v>2533</v>
      </c>
      <c r="D512" s="10"/>
      <c r="E512" s="20" t="s">
        <v>4</v>
      </c>
      <c r="F512" s="20" t="s">
        <v>67</v>
      </c>
      <c r="G512" s="20" t="s">
        <v>67</v>
      </c>
      <c r="H512" s="20" t="s">
        <v>292</v>
      </c>
      <c r="I512" s="20" t="s">
        <v>292</v>
      </c>
      <c r="J512" s="22">
        <v>1</v>
      </c>
      <c r="K512" s="21" t="s">
        <v>1975</v>
      </c>
    </row>
    <row r="513" spans="1:11">
      <c r="A513" s="22">
        <v>4704</v>
      </c>
      <c r="B513" s="20" t="s">
        <v>1984</v>
      </c>
      <c r="C513" s="20" t="s">
        <v>2536</v>
      </c>
      <c r="D513" s="10"/>
      <c r="E513" s="20" t="s">
        <v>68</v>
      </c>
      <c r="F513" s="20" t="s">
        <v>67</v>
      </c>
      <c r="G513" s="20" t="s">
        <v>67</v>
      </c>
      <c r="H513" s="20" t="s">
        <v>292</v>
      </c>
      <c r="I513" s="20" t="s">
        <v>292</v>
      </c>
      <c r="J513" s="22">
        <v>1</v>
      </c>
      <c r="K513" s="21" t="s">
        <v>1985</v>
      </c>
    </row>
    <row r="514" spans="1:11">
      <c r="A514" s="22">
        <v>4705</v>
      </c>
      <c r="B514" s="20" t="s">
        <v>1986</v>
      </c>
      <c r="C514" s="20" t="s">
        <v>2536</v>
      </c>
      <c r="D514" s="10"/>
      <c r="E514" s="20" t="s">
        <v>68</v>
      </c>
      <c r="F514" s="20" t="s">
        <v>67</v>
      </c>
      <c r="G514" s="20" t="s">
        <v>67</v>
      </c>
      <c r="H514" s="20" t="s">
        <v>292</v>
      </c>
      <c r="I514" s="20" t="s">
        <v>292</v>
      </c>
      <c r="J514" s="22">
        <v>1</v>
      </c>
      <c r="K514" s="21" t="s">
        <v>1985</v>
      </c>
    </row>
    <row r="515" spans="1:11">
      <c r="A515" s="22">
        <v>4706</v>
      </c>
      <c r="B515" s="20" t="s">
        <v>1987</v>
      </c>
      <c r="C515" s="20" t="s">
        <v>2126</v>
      </c>
      <c r="D515" s="22">
        <v>970</v>
      </c>
      <c r="E515" s="20" t="s">
        <v>68</v>
      </c>
      <c r="F515" s="20" t="s">
        <v>68</v>
      </c>
      <c r="G515" s="20" t="s">
        <v>67</v>
      </c>
      <c r="H515" s="20" t="s">
        <v>1988</v>
      </c>
      <c r="I515" s="20" t="s">
        <v>1989</v>
      </c>
      <c r="J515" s="22">
        <v>1</v>
      </c>
      <c r="K515" s="21" t="s">
        <v>1990</v>
      </c>
    </row>
    <row r="516" spans="1:11">
      <c r="A516" s="22">
        <v>4707</v>
      </c>
      <c r="B516" s="20" t="s">
        <v>1991</v>
      </c>
      <c r="C516" s="20" t="s">
        <v>2126</v>
      </c>
      <c r="D516" s="22">
        <v>1046</v>
      </c>
      <c r="E516" s="20" t="s">
        <v>68</v>
      </c>
      <c r="F516" s="20" t="s">
        <v>68</v>
      </c>
      <c r="G516" s="20" t="s">
        <v>67</v>
      </c>
      <c r="H516" s="20" t="s">
        <v>1992</v>
      </c>
      <c r="I516" s="20" t="s">
        <v>40</v>
      </c>
      <c r="J516" s="22">
        <v>1</v>
      </c>
      <c r="K516" s="21" t="s">
        <v>1990</v>
      </c>
    </row>
    <row r="517" spans="1:11">
      <c r="A517" s="22">
        <v>4708</v>
      </c>
      <c r="B517" s="20" t="s">
        <v>1993</v>
      </c>
      <c r="C517" s="20" t="s">
        <v>2126</v>
      </c>
      <c r="D517" s="10"/>
      <c r="E517" s="20" t="s">
        <v>68</v>
      </c>
      <c r="F517" s="20" t="s">
        <v>67</v>
      </c>
      <c r="G517" s="20" t="s">
        <v>67</v>
      </c>
      <c r="H517" s="20" t="s">
        <v>292</v>
      </c>
      <c r="I517" s="20" t="s">
        <v>292</v>
      </c>
      <c r="J517" s="22">
        <v>1</v>
      </c>
      <c r="K517" s="21" t="s">
        <v>1990</v>
      </c>
    </row>
    <row r="518" spans="1:11">
      <c r="A518" s="22">
        <v>4709</v>
      </c>
      <c r="B518" s="20" t="s">
        <v>1994</v>
      </c>
      <c r="C518" s="20" t="s">
        <v>2126</v>
      </c>
      <c r="D518" s="22">
        <v>1000</v>
      </c>
      <c r="E518" s="20" t="s">
        <v>68</v>
      </c>
      <c r="F518" s="20" t="s">
        <v>68</v>
      </c>
      <c r="G518" s="20" t="s">
        <v>67</v>
      </c>
      <c r="H518" s="20" t="s">
        <v>1995</v>
      </c>
      <c r="I518" s="20" t="s">
        <v>41</v>
      </c>
      <c r="J518" s="22">
        <v>1</v>
      </c>
      <c r="K518" s="21" t="s">
        <v>1990</v>
      </c>
    </row>
    <row r="519" spans="1:11">
      <c r="A519" s="22">
        <v>4710</v>
      </c>
      <c r="B519" s="20" t="s">
        <v>1996</v>
      </c>
      <c r="C519" s="20" t="s">
        <v>2126</v>
      </c>
      <c r="D519" s="10"/>
      <c r="E519" s="20" t="s">
        <v>68</v>
      </c>
      <c r="F519" s="20" t="s">
        <v>67</v>
      </c>
      <c r="G519" s="20" t="s">
        <v>67</v>
      </c>
      <c r="H519" s="20" t="s">
        <v>292</v>
      </c>
      <c r="I519" s="20" t="s">
        <v>292</v>
      </c>
      <c r="J519" s="22">
        <v>1</v>
      </c>
      <c r="K519" s="21" t="s">
        <v>1990</v>
      </c>
    </row>
    <row r="520" spans="1:11">
      <c r="A520" s="22">
        <v>4711</v>
      </c>
      <c r="B520" s="20" t="s">
        <v>1997</v>
      </c>
      <c r="C520" s="20" t="s">
        <v>2126</v>
      </c>
      <c r="D520" s="10"/>
      <c r="E520" s="20" t="s">
        <v>4</v>
      </c>
      <c r="F520" s="20" t="s">
        <v>67</v>
      </c>
      <c r="G520" s="20" t="s">
        <v>67</v>
      </c>
      <c r="H520" s="20" t="s">
        <v>292</v>
      </c>
      <c r="I520" s="20" t="s">
        <v>292</v>
      </c>
      <c r="J520" s="22">
        <v>1</v>
      </c>
      <c r="K520" s="21" t="s">
        <v>1990</v>
      </c>
    </row>
    <row r="521" spans="1:11">
      <c r="A521" s="22">
        <v>4712</v>
      </c>
      <c r="B521" s="20" t="s">
        <v>1998</v>
      </c>
      <c r="C521" s="20" t="s">
        <v>2535</v>
      </c>
      <c r="D521" s="10"/>
      <c r="E521" s="20" t="s">
        <v>68</v>
      </c>
      <c r="F521" s="20" t="s">
        <v>67</v>
      </c>
      <c r="G521" s="20" t="s">
        <v>67</v>
      </c>
      <c r="H521" s="20" t="s">
        <v>292</v>
      </c>
      <c r="I521" s="20" t="s">
        <v>292</v>
      </c>
      <c r="J521" s="22">
        <v>1</v>
      </c>
      <c r="K521" s="21" t="s">
        <v>1999</v>
      </c>
    </row>
    <row r="522" spans="1:11">
      <c r="A522" s="22">
        <v>4713</v>
      </c>
      <c r="B522" s="20" t="s">
        <v>2000</v>
      </c>
      <c r="C522" s="20" t="s">
        <v>2531</v>
      </c>
      <c r="D522" s="22">
        <v>1102</v>
      </c>
      <c r="E522" s="20" t="s">
        <v>68</v>
      </c>
      <c r="F522" s="20" t="s">
        <v>68</v>
      </c>
      <c r="G522" s="20" t="s">
        <v>67</v>
      </c>
      <c r="H522" s="20" t="s">
        <v>2001</v>
      </c>
      <c r="I522" s="20" t="s">
        <v>42</v>
      </c>
      <c r="J522" s="22">
        <v>1</v>
      </c>
      <c r="K522" s="21" t="s">
        <v>2002</v>
      </c>
    </row>
    <row r="523" spans="1:11">
      <c r="A523" s="22">
        <v>4714</v>
      </c>
      <c r="B523" s="20" t="s">
        <v>2003</v>
      </c>
      <c r="C523" s="20" t="s">
        <v>2531</v>
      </c>
      <c r="D523" s="22">
        <v>1108</v>
      </c>
      <c r="E523" s="20" t="s">
        <v>68</v>
      </c>
      <c r="F523" s="20" t="s">
        <v>68</v>
      </c>
      <c r="G523" s="20" t="s">
        <v>67</v>
      </c>
      <c r="H523" s="20" t="s">
        <v>2004</v>
      </c>
      <c r="I523" s="20" t="s">
        <v>43</v>
      </c>
      <c r="J523" s="22">
        <v>1</v>
      </c>
      <c r="K523" s="21" t="s">
        <v>2005</v>
      </c>
    </row>
    <row r="524" spans="1:11">
      <c r="A524" s="22">
        <v>4715</v>
      </c>
      <c r="B524" s="20" t="s">
        <v>2006</v>
      </c>
      <c r="C524" s="20" t="s">
        <v>2535</v>
      </c>
      <c r="D524" s="10"/>
      <c r="E524" s="20" t="s">
        <v>68</v>
      </c>
      <c r="F524" s="20" t="s">
        <v>67</v>
      </c>
      <c r="G524" s="20" t="s">
        <v>67</v>
      </c>
      <c r="H524" s="20" t="s">
        <v>292</v>
      </c>
      <c r="I524" s="20" t="s">
        <v>292</v>
      </c>
      <c r="J524" s="22">
        <v>1</v>
      </c>
      <c r="K524" s="21" t="s">
        <v>2007</v>
      </c>
    </row>
    <row r="525" spans="1:11">
      <c r="A525" s="22">
        <v>4716</v>
      </c>
      <c r="B525" s="20" t="s">
        <v>2008</v>
      </c>
      <c r="C525" s="20" t="s">
        <v>2535</v>
      </c>
      <c r="D525" s="10"/>
      <c r="E525" s="20" t="s">
        <v>68</v>
      </c>
      <c r="F525" s="20" t="s">
        <v>67</v>
      </c>
      <c r="G525" s="20" t="s">
        <v>67</v>
      </c>
      <c r="H525" s="20" t="s">
        <v>292</v>
      </c>
      <c r="I525" s="20" t="s">
        <v>292</v>
      </c>
      <c r="J525" s="22">
        <v>1</v>
      </c>
      <c r="K525" s="21" t="s">
        <v>2009</v>
      </c>
    </row>
    <row r="526" spans="1:11">
      <c r="A526" s="22">
        <v>4717</v>
      </c>
      <c r="B526" s="20" t="s">
        <v>2010</v>
      </c>
      <c r="C526" s="20" t="s">
        <v>2126</v>
      </c>
      <c r="D526" s="22">
        <v>1015</v>
      </c>
      <c r="E526" s="20" t="s">
        <v>68</v>
      </c>
      <c r="F526" s="20" t="s">
        <v>67</v>
      </c>
      <c r="G526" s="20" t="s">
        <v>67</v>
      </c>
      <c r="H526" s="20" t="s">
        <v>2011</v>
      </c>
      <c r="I526" s="20" t="s">
        <v>294</v>
      </c>
      <c r="J526" s="22">
        <v>1</v>
      </c>
      <c r="K526" s="21" t="s">
        <v>2012</v>
      </c>
    </row>
    <row r="527" spans="1:11">
      <c r="A527" s="22">
        <v>4718</v>
      </c>
      <c r="B527" s="20" t="s">
        <v>2013</v>
      </c>
      <c r="C527" s="20" t="s">
        <v>2126</v>
      </c>
      <c r="D527" s="10"/>
      <c r="E527" s="20" t="s">
        <v>68</v>
      </c>
      <c r="F527" s="20" t="s">
        <v>67</v>
      </c>
      <c r="G527" s="20" t="s">
        <v>67</v>
      </c>
      <c r="H527" s="20" t="s">
        <v>292</v>
      </c>
      <c r="I527" s="20" t="s">
        <v>292</v>
      </c>
      <c r="J527" s="22">
        <v>1</v>
      </c>
      <c r="K527" s="21" t="s">
        <v>2014</v>
      </c>
    </row>
    <row r="528" spans="1:11">
      <c r="A528" s="22">
        <v>4719</v>
      </c>
      <c r="B528" s="20" t="s">
        <v>2015</v>
      </c>
      <c r="C528" s="20" t="s">
        <v>2126</v>
      </c>
      <c r="D528" s="10"/>
      <c r="E528" s="20" t="s">
        <v>68</v>
      </c>
      <c r="F528" s="20" t="s">
        <v>68</v>
      </c>
      <c r="G528" s="20" t="s">
        <v>67</v>
      </c>
      <c r="H528" s="20" t="s">
        <v>1110</v>
      </c>
      <c r="I528" s="20" t="s">
        <v>4</v>
      </c>
      <c r="J528" s="22">
        <v>1</v>
      </c>
      <c r="K528" s="21" t="s">
        <v>2016</v>
      </c>
    </row>
    <row r="529" spans="1:11">
      <c r="A529" s="22">
        <v>4720</v>
      </c>
      <c r="B529" s="20" t="s">
        <v>2017</v>
      </c>
      <c r="C529" s="20" t="s">
        <v>2534</v>
      </c>
      <c r="D529" s="10"/>
      <c r="E529" s="20" t="s">
        <v>67</v>
      </c>
      <c r="F529" s="20" t="s">
        <v>67</v>
      </c>
      <c r="G529" s="20" t="s">
        <v>67</v>
      </c>
      <c r="H529" s="20" t="s">
        <v>2018</v>
      </c>
      <c r="I529" s="20" t="s">
        <v>4</v>
      </c>
      <c r="J529" s="22">
        <v>1</v>
      </c>
      <c r="K529" s="21" t="s">
        <v>2019</v>
      </c>
    </row>
    <row r="530" spans="1:11">
      <c r="A530" s="22">
        <v>4722</v>
      </c>
      <c r="B530" s="20" t="s">
        <v>2020</v>
      </c>
      <c r="C530" s="20" t="s">
        <v>2126</v>
      </c>
      <c r="D530" s="10"/>
      <c r="E530" s="20" t="s">
        <v>68</v>
      </c>
      <c r="F530" s="20" t="s">
        <v>67</v>
      </c>
      <c r="G530" s="20" t="s">
        <v>67</v>
      </c>
      <c r="H530" s="20" t="s">
        <v>292</v>
      </c>
      <c r="I530" s="20" t="s">
        <v>292</v>
      </c>
      <c r="J530" s="22">
        <v>1</v>
      </c>
      <c r="K530" s="21" t="s">
        <v>2021</v>
      </c>
    </row>
    <row r="531" spans="1:11">
      <c r="A531" s="22">
        <v>4723</v>
      </c>
      <c r="B531" s="20" t="s">
        <v>2022</v>
      </c>
      <c r="C531" s="20" t="s">
        <v>2531</v>
      </c>
      <c r="D531" s="10"/>
      <c r="E531" s="20" t="s">
        <v>68</v>
      </c>
      <c r="F531" s="20" t="s">
        <v>67</v>
      </c>
      <c r="G531" s="20" t="s">
        <v>67</v>
      </c>
      <c r="H531" s="20" t="s">
        <v>4</v>
      </c>
      <c r="I531" s="20" t="s">
        <v>4</v>
      </c>
      <c r="J531" s="22">
        <v>1</v>
      </c>
      <c r="K531" s="21" t="s">
        <v>2023</v>
      </c>
    </row>
    <row r="532" spans="1:11">
      <c r="A532" s="22">
        <v>4724</v>
      </c>
      <c r="B532" s="20" t="s">
        <v>2024</v>
      </c>
      <c r="C532" s="20" t="s">
        <v>2531</v>
      </c>
      <c r="D532" s="10"/>
      <c r="E532" s="20" t="s">
        <v>68</v>
      </c>
      <c r="F532" s="20" t="s">
        <v>67</v>
      </c>
      <c r="G532" s="20" t="s">
        <v>67</v>
      </c>
      <c r="H532" s="20" t="s">
        <v>4</v>
      </c>
      <c r="I532" s="20" t="s">
        <v>4</v>
      </c>
      <c r="J532" s="22">
        <v>1</v>
      </c>
      <c r="K532" s="21" t="s">
        <v>2023</v>
      </c>
    </row>
    <row r="533" spans="1:11">
      <c r="A533" s="22">
        <v>4725</v>
      </c>
      <c r="B533" s="20" t="s">
        <v>2025</v>
      </c>
      <c r="C533" s="20" t="s">
        <v>2531</v>
      </c>
      <c r="D533" s="22">
        <v>942</v>
      </c>
      <c r="E533" s="20" t="s">
        <v>68</v>
      </c>
      <c r="F533" s="20" t="s">
        <v>68</v>
      </c>
      <c r="G533" s="20" t="s">
        <v>67</v>
      </c>
      <c r="H533" s="20" t="s">
        <v>2026</v>
      </c>
      <c r="I533" s="20" t="s">
        <v>2027</v>
      </c>
      <c r="J533" s="22">
        <v>1</v>
      </c>
      <c r="K533" s="21" t="s">
        <v>2028</v>
      </c>
    </row>
    <row r="534" spans="1:11">
      <c r="A534" s="22">
        <v>4726</v>
      </c>
      <c r="B534" s="20" t="s">
        <v>2029</v>
      </c>
      <c r="C534" s="20" t="s">
        <v>2126</v>
      </c>
      <c r="D534" s="22">
        <v>1005</v>
      </c>
      <c r="E534" s="20" t="s">
        <v>68</v>
      </c>
      <c r="F534" s="20" t="s">
        <v>68</v>
      </c>
      <c r="G534" s="20" t="s">
        <v>67</v>
      </c>
      <c r="H534" s="20" t="s">
        <v>2030</v>
      </c>
      <c r="I534" s="20" t="s">
        <v>44</v>
      </c>
      <c r="J534" s="22">
        <v>1</v>
      </c>
      <c r="K534" s="21" t="s">
        <v>2031</v>
      </c>
    </row>
    <row r="535" spans="1:11">
      <c r="A535" s="22">
        <v>4727</v>
      </c>
      <c r="B535" s="20" t="s">
        <v>2032</v>
      </c>
      <c r="C535" s="20" t="s">
        <v>2126</v>
      </c>
      <c r="D535" s="10"/>
      <c r="E535" s="20" t="s">
        <v>68</v>
      </c>
      <c r="F535" s="20" t="s">
        <v>67</v>
      </c>
      <c r="G535" s="20" t="s">
        <v>67</v>
      </c>
      <c r="H535" s="20" t="s">
        <v>292</v>
      </c>
      <c r="I535" s="20" t="s">
        <v>292</v>
      </c>
      <c r="J535" s="22">
        <v>1</v>
      </c>
      <c r="K535" s="21" t="s">
        <v>2033</v>
      </c>
    </row>
    <row r="536" spans="1:11">
      <c r="A536" s="22">
        <v>4728</v>
      </c>
      <c r="B536" s="20" t="s">
        <v>2034</v>
      </c>
      <c r="C536" s="20" t="s">
        <v>2126</v>
      </c>
      <c r="D536" s="22">
        <v>1051</v>
      </c>
      <c r="E536" s="20" t="s">
        <v>68</v>
      </c>
      <c r="F536" s="20" t="s">
        <v>68</v>
      </c>
      <c r="G536" s="20" t="s">
        <v>67</v>
      </c>
      <c r="H536" s="20" t="s">
        <v>2035</v>
      </c>
      <c r="I536" s="20" t="s">
        <v>2036</v>
      </c>
      <c r="J536" s="22">
        <v>1</v>
      </c>
      <c r="K536" s="21" t="s">
        <v>2037</v>
      </c>
    </row>
    <row r="537" spans="1:11">
      <c r="A537" s="22">
        <v>4729</v>
      </c>
      <c r="B537" s="20" t="s">
        <v>2038</v>
      </c>
      <c r="C537" s="20" t="s">
        <v>2126</v>
      </c>
      <c r="D537" s="10"/>
      <c r="E537" s="20" t="s">
        <v>68</v>
      </c>
      <c r="F537" s="20" t="s">
        <v>67</v>
      </c>
      <c r="G537" s="20" t="s">
        <v>67</v>
      </c>
      <c r="H537" s="20" t="s">
        <v>292</v>
      </c>
      <c r="I537" s="20" t="s">
        <v>292</v>
      </c>
      <c r="J537" s="22">
        <v>1</v>
      </c>
      <c r="K537" s="21" t="s">
        <v>2037</v>
      </c>
    </row>
    <row r="538" spans="1:11">
      <c r="A538" s="22">
        <v>4730</v>
      </c>
      <c r="B538" s="20" t="s">
        <v>2039</v>
      </c>
      <c r="C538" s="20" t="s">
        <v>2126</v>
      </c>
      <c r="D538" s="10"/>
      <c r="E538" s="20" t="s">
        <v>68</v>
      </c>
      <c r="F538" s="20" t="s">
        <v>68</v>
      </c>
      <c r="G538" s="20" t="s">
        <v>67</v>
      </c>
      <c r="H538" s="20" t="s">
        <v>292</v>
      </c>
      <c r="I538" s="20" t="s">
        <v>292</v>
      </c>
      <c r="J538" s="22">
        <v>1</v>
      </c>
      <c r="K538" s="21" t="s">
        <v>2040</v>
      </c>
    </row>
    <row r="539" spans="1:11">
      <c r="A539" s="22">
        <v>4731</v>
      </c>
      <c r="B539" s="20" t="s">
        <v>2041</v>
      </c>
      <c r="C539" s="20" t="s">
        <v>2534</v>
      </c>
      <c r="D539" s="10"/>
      <c r="E539" s="20" t="s">
        <v>68</v>
      </c>
      <c r="F539" s="20" t="s">
        <v>67</v>
      </c>
      <c r="G539" s="20" t="s">
        <v>67</v>
      </c>
      <c r="H539" s="20" t="s">
        <v>292</v>
      </c>
      <c r="I539" s="20" t="s">
        <v>292</v>
      </c>
      <c r="J539" s="22">
        <v>1</v>
      </c>
      <c r="K539" s="21" t="s">
        <v>2042</v>
      </c>
    </row>
    <row r="540" spans="1:11">
      <c r="A540" s="22">
        <v>4732</v>
      </c>
      <c r="B540" s="20" t="s">
        <v>2043</v>
      </c>
      <c r="C540" s="20" t="s">
        <v>2534</v>
      </c>
      <c r="D540" s="10"/>
      <c r="E540" s="20" t="s">
        <v>4</v>
      </c>
      <c r="F540" s="20" t="s">
        <v>67</v>
      </c>
      <c r="G540" s="20" t="s">
        <v>67</v>
      </c>
      <c r="H540" s="20" t="s">
        <v>292</v>
      </c>
      <c r="I540" s="20" t="s">
        <v>292</v>
      </c>
      <c r="J540" s="22">
        <v>1</v>
      </c>
      <c r="K540" s="21" t="s">
        <v>2042</v>
      </c>
    </row>
    <row r="541" spans="1:11">
      <c r="A541" s="22">
        <v>4733</v>
      </c>
      <c r="B541" s="20" t="s">
        <v>2044</v>
      </c>
      <c r="C541" s="20" t="s">
        <v>2534</v>
      </c>
      <c r="D541" s="10"/>
      <c r="E541" s="20" t="s">
        <v>68</v>
      </c>
      <c r="F541" s="20" t="s">
        <v>67</v>
      </c>
      <c r="G541" s="20" t="s">
        <v>67</v>
      </c>
      <c r="H541" s="20" t="s">
        <v>292</v>
      </c>
      <c r="I541" s="20" t="s">
        <v>292</v>
      </c>
      <c r="J541" s="22">
        <v>1</v>
      </c>
      <c r="K541" s="21" t="s">
        <v>2042</v>
      </c>
    </row>
    <row r="542" spans="1:11">
      <c r="A542" s="22">
        <v>4734</v>
      </c>
      <c r="B542" s="20" t="s">
        <v>2045</v>
      </c>
      <c r="C542" s="20" t="s">
        <v>2534</v>
      </c>
      <c r="D542" s="10"/>
      <c r="E542" s="20" t="s">
        <v>68</v>
      </c>
      <c r="F542" s="20" t="s">
        <v>67</v>
      </c>
      <c r="G542" s="20" t="s">
        <v>67</v>
      </c>
      <c r="H542" s="20" t="s">
        <v>292</v>
      </c>
      <c r="I542" s="20" t="s">
        <v>292</v>
      </c>
      <c r="J542" s="22">
        <v>1</v>
      </c>
      <c r="K542" s="21" t="s">
        <v>2042</v>
      </c>
    </row>
    <row r="543" spans="1:11">
      <c r="A543" s="22">
        <v>4735</v>
      </c>
      <c r="B543" s="20" t="s">
        <v>2046</v>
      </c>
      <c r="C543" s="20" t="s">
        <v>2534</v>
      </c>
      <c r="D543" s="10"/>
      <c r="E543" s="20" t="s">
        <v>4</v>
      </c>
      <c r="F543" s="20" t="s">
        <v>67</v>
      </c>
      <c r="G543" s="20" t="s">
        <v>67</v>
      </c>
      <c r="H543" s="20" t="s">
        <v>292</v>
      </c>
      <c r="I543" s="20" t="s">
        <v>292</v>
      </c>
      <c r="J543" s="22">
        <v>1</v>
      </c>
      <c r="K543" s="21" t="s">
        <v>2042</v>
      </c>
    </row>
    <row r="544" spans="1:11">
      <c r="A544" s="22">
        <v>4736</v>
      </c>
      <c r="B544" s="20" t="s">
        <v>2047</v>
      </c>
      <c r="C544" s="20" t="s">
        <v>2534</v>
      </c>
      <c r="D544" s="22">
        <v>982</v>
      </c>
      <c r="E544" s="20" t="s">
        <v>68</v>
      </c>
      <c r="F544" s="20" t="s">
        <v>68</v>
      </c>
      <c r="G544" s="20" t="s">
        <v>67</v>
      </c>
      <c r="H544" s="20" t="s">
        <v>2048</v>
      </c>
      <c r="I544" s="20" t="s">
        <v>2049</v>
      </c>
      <c r="J544" s="22">
        <v>1</v>
      </c>
      <c r="K544" s="21" t="s">
        <v>2050</v>
      </c>
    </row>
    <row r="545" spans="1:11">
      <c r="A545" s="22">
        <v>4737</v>
      </c>
      <c r="B545" s="20" t="s">
        <v>2051</v>
      </c>
      <c r="C545" s="20" t="s">
        <v>2531</v>
      </c>
      <c r="D545" s="10"/>
      <c r="E545" s="20" t="s">
        <v>68</v>
      </c>
      <c r="F545" s="20" t="s">
        <v>67</v>
      </c>
      <c r="G545" s="20" t="s">
        <v>67</v>
      </c>
      <c r="H545" s="20" t="s">
        <v>4</v>
      </c>
      <c r="I545" s="20" t="s">
        <v>4</v>
      </c>
      <c r="J545" s="22">
        <v>1</v>
      </c>
      <c r="K545" s="21" t="s">
        <v>2052</v>
      </c>
    </row>
    <row r="546" spans="1:11">
      <c r="A546" s="22">
        <v>4738</v>
      </c>
      <c r="B546" s="20" t="s">
        <v>2053</v>
      </c>
      <c r="C546" s="20" t="s">
        <v>2531</v>
      </c>
      <c r="D546" s="10"/>
      <c r="E546" s="20" t="s">
        <v>4</v>
      </c>
      <c r="F546" s="20" t="s">
        <v>4</v>
      </c>
      <c r="G546" s="20" t="s">
        <v>4</v>
      </c>
      <c r="H546" s="20" t="s">
        <v>4</v>
      </c>
      <c r="I546" s="20" t="s">
        <v>4</v>
      </c>
      <c r="J546" s="22">
        <v>1</v>
      </c>
      <c r="K546" s="21" t="s">
        <v>2052</v>
      </c>
    </row>
    <row r="547" spans="1:11">
      <c r="A547" s="22">
        <v>4739</v>
      </c>
      <c r="B547" s="20" t="s">
        <v>2054</v>
      </c>
      <c r="C547" s="20" t="s">
        <v>2531</v>
      </c>
      <c r="D547" s="10"/>
      <c r="E547" s="20" t="s">
        <v>4</v>
      </c>
      <c r="F547" s="20" t="s">
        <v>4</v>
      </c>
      <c r="G547" s="20" t="s">
        <v>4</v>
      </c>
      <c r="H547" s="20" t="s">
        <v>4</v>
      </c>
      <c r="I547" s="20" t="s">
        <v>4</v>
      </c>
      <c r="J547" s="22">
        <v>1</v>
      </c>
      <c r="K547" s="21" t="s">
        <v>2052</v>
      </c>
    </row>
    <row r="548" spans="1:11">
      <c r="A548" s="22">
        <v>4740</v>
      </c>
      <c r="B548" s="20" t="s">
        <v>2055</v>
      </c>
      <c r="C548" s="20" t="s">
        <v>2531</v>
      </c>
      <c r="D548" s="10"/>
      <c r="E548" s="20" t="s">
        <v>4</v>
      </c>
      <c r="F548" s="20" t="s">
        <v>4</v>
      </c>
      <c r="G548" s="20" t="s">
        <v>4</v>
      </c>
      <c r="H548" s="20" t="s">
        <v>4</v>
      </c>
      <c r="I548" s="20" t="s">
        <v>4</v>
      </c>
      <c r="J548" s="22">
        <v>2</v>
      </c>
      <c r="K548" s="21" t="s">
        <v>2052</v>
      </c>
    </row>
    <row r="549" spans="1:11">
      <c r="A549" s="22">
        <v>4741</v>
      </c>
      <c r="B549" s="20" t="s">
        <v>2056</v>
      </c>
      <c r="C549" s="20" t="s">
        <v>2533</v>
      </c>
      <c r="D549" s="10"/>
      <c r="E549" s="20" t="s">
        <v>68</v>
      </c>
      <c r="F549" s="20" t="s">
        <v>67</v>
      </c>
      <c r="G549" s="20" t="s">
        <v>67</v>
      </c>
      <c r="H549" s="20" t="s">
        <v>292</v>
      </c>
      <c r="I549" s="20" t="s">
        <v>292</v>
      </c>
      <c r="J549" s="22">
        <v>1</v>
      </c>
      <c r="K549" s="21" t="s">
        <v>2057</v>
      </c>
    </row>
    <row r="550" spans="1:11">
      <c r="A550" s="22">
        <v>4742</v>
      </c>
      <c r="B550" s="20" t="s">
        <v>2058</v>
      </c>
      <c r="C550" s="20" t="s">
        <v>2533</v>
      </c>
      <c r="D550" s="10"/>
      <c r="E550" s="20" t="s">
        <v>68</v>
      </c>
      <c r="F550" s="20" t="s">
        <v>67</v>
      </c>
      <c r="G550" s="20" t="s">
        <v>67</v>
      </c>
      <c r="H550" s="20" t="s">
        <v>292</v>
      </c>
      <c r="I550" s="20" t="s">
        <v>292</v>
      </c>
      <c r="J550" s="22">
        <v>1</v>
      </c>
      <c r="K550" s="21" t="s">
        <v>2057</v>
      </c>
    </row>
    <row r="551" spans="1:11">
      <c r="A551" s="22">
        <v>4743</v>
      </c>
      <c r="B551" s="20" t="s">
        <v>2059</v>
      </c>
      <c r="C551" s="20" t="s">
        <v>2532</v>
      </c>
      <c r="D551" s="10"/>
      <c r="E551" s="20" t="s">
        <v>68</v>
      </c>
      <c r="F551" s="20" t="s">
        <v>67</v>
      </c>
      <c r="G551" s="20" t="s">
        <v>67</v>
      </c>
      <c r="H551" s="20" t="s">
        <v>292</v>
      </c>
      <c r="I551" s="20" t="s">
        <v>292</v>
      </c>
      <c r="J551" s="22">
        <v>1</v>
      </c>
      <c r="K551" s="21" t="s">
        <v>2060</v>
      </c>
    </row>
    <row r="552" spans="1:11">
      <c r="A552" s="22">
        <v>4744</v>
      </c>
      <c r="B552" s="20" t="s">
        <v>2061</v>
      </c>
      <c r="C552" s="20" t="s">
        <v>2532</v>
      </c>
      <c r="D552" s="10"/>
      <c r="E552" s="20" t="s">
        <v>68</v>
      </c>
      <c r="F552" s="20" t="s">
        <v>67</v>
      </c>
      <c r="G552" s="20" t="s">
        <v>67</v>
      </c>
      <c r="H552" s="20" t="s">
        <v>292</v>
      </c>
      <c r="I552" s="20" t="s">
        <v>292</v>
      </c>
      <c r="J552" s="22">
        <v>1</v>
      </c>
      <c r="K552" s="21" t="s">
        <v>2062</v>
      </c>
    </row>
    <row r="553" spans="1:11">
      <c r="A553" s="22">
        <v>4745</v>
      </c>
      <c r="B553" s="20" t="s">
        <v>2063</v>
      </c>
      <c r="C553" s="20" t="s">
        <v>2533</v>
      </c>
      <c r="D553" s="20">
        <v>1011</v>
      </c>
      <c r="E553" s="20" t="s">
        <v>67</v>
      </c>
      <c r="F553" s="20" t="s">
        <v>68</v>
      </c>
      <c r="G553" s="20" t="s">
        <v>67</v>
      </c>
      <c r="H553" s="20" t="s">
        <v>2064</v>
      </c>
      <c r="I553" s="20" t="s">
        <v>2065</v>
      </c>
      <c r="J553" s="22">
        <v>1</v>
      </c>
      <c r="K553" s="21" t="s">
        <v>2066</v>
      </c>
    </row>
    <row r="554" spans="1:11">
      <c r="A554" s="22">
        <v>4746</v>
      </c>
      <c r="B554" s="20" t="s">
        <v>2067</v>
      </c>
      <c r="C554" s="20" t="s">
        <v>2126</v>
      </c>
      <c r="D554" s="10"/>
      <c r="E554" s="20" t="s">
        <v>67</v>
      </c>
      <c r="F554" s="20" t="s">
        <v>67</v>
      </c>
      <c r="G554" s="20" t="s">
        <v>67</v>
      </c>
      <c r="H554" s="20" t="s">
        <v>4</v>
      </c>
      <c r="I554" s="20" t="s">
        <v>4</v>
      </c>
      <c r="J554" s="22">
        <v>1</v>
      </c>
      <c r="K554" s="21" t="s">
        <v>2068</v>
      </c>
    </row>
    <row r="555" spans="1:11">
      <c r="A555" s="22">
        <v>4747</v>
      </c>
      <c r="B555" s="20" t="s">
        <v>2069</v>
      </c>
      <c r="C555" s="20" t="s">
        <v>2126</v>
      </c>
      <c r="D555" s="10"/>
      <c r="E555" s="20" t="s">
        <v>68</v>
      </c>
      <c r="F555" s="20" t="s">
        <v>67</v>
      </c>
      <c r="G555" s="20" t="s">
        <v>67</v>
      </c>
      <c r="H555" s="20" t="s">
        <v>4</v>
      </c>
      <c r="I555" s="20" t="s">
        <v>4</v>
      </c>
      <c r="J555" s="22">
        <v>1</v>
      </c>
      <c r="K555" s="21" t="s">
        <v>2068</v>
      </c>
    </row>
    <row r="556" spans="1:11">
      <c r="A556" s="22">
        <v>4748</v>
      </c>
      <c r="B556" s="20" t="s">
        <v>2070</v>
      </c>
      <c r="C556" s="20" t="s">
        <v>2126</v>
      </c>
      <c r="D556" s="10"/>
      <c r="E556" s="20" t="s">
        <v>68</v>
      </c>
      <c r="F556" s="20" t="s">
        <v>67</v>
      </c>
      <c r="G556" s="20" t="s">
        <v>67</v>
      </c>
      <c r="H556" s="20" t="s">
        <v>292</v>
      </c>
      <c r="I556" s="20" t="s">
        <v>292</v>
      </c>
      <c r="J556" s="22">
        <v>1</v>
      </c>
      <c r="K556" s="21" t="s">
        <v>2071</v>
      </c>
    </row>
    <row r="557" spans="1:11">
      <c r="A557" s="22">
        <v>4749</v>
      </c>
      <c r="B557" s="20" t="s">
        <v>2072</v>
      </c>
      <c r="C557" s="20" t="s">
        <v>2126</v>
      </c>
      <c r="D557" s="10"/>
      <c r="E557" s="20" t="s">
        <v>68</v>
      </c>
      <c r="F557" s="20" t="s">
        <v>67</v>
      </c>
      <c r="G557" s="20" t="s">
        <v>67</v>
      </c>
      <c r="H557" s="20" t="s">
        <v>4</v>
      </c>
      <c r="I557" s="20" t="s">
        <v>4</v>
      </c>
      <c r="J557" s="22">
        <v>1</v>
      </c>
      <c r="K557" s="21" t="s">
        <v>2073</v>
      </c>
    </row>
    <row r="558" spans="1:11">
      <c r="A558" s="22">
        <v>4750</v>
      </c>
      <c r="B558" s="20" t="s">
        <v>2074</v>
      </c>
      <c r="C558" s="20" t="s">
        <v>2531</v>
      </c>
      <c r="D558" s="22">
        <v>1081</v>
      </c>
      <c r="E558" s="20" t="s">
        <v>68</v>
      </c>
      <c r="F558" s="20" t="s">
        <v>67</v>
      </c>
      <c r="G558" s="20" t="s">
        <v>67</v>
      </c>
      <c r="H558" s="20" t="s">
        <v>4</v>
      </c>
      <c r="I558" s="20" t="s">
        <v>4</v>
      </c>
      <c r="J558" s="22">
        <v>1</v>
      </c>
      <c r="K558" s="21" t="s">
        <v>2075</v>
      </c>
    </row>
    <row r="559" spans="1:11">
      <c r="A559" s="22">
        <v>4751</v>
      </c>
      <c r="B559" s="20" t="s">
        <v>2076</v>
      </c>
      <c r="C559" s="20" t="s">
        <v>2531</v>
      </c>
      <c r="D559" s="10"/>
      <c r="E559" s="20" t="s">
        <v>68</v>
      </c>
      <c r="F559" s="20" t="s">
        <v>67</v>
      </c>
      <c r="G559" s="20" t="s">
        <v>67</v>
      </c>
      <c r="H559" s="20" t="s">
        <v>4</v>
      </c>
      <c r="I559" s="20" t="s">
        <v>4</v>
      </c>
      <c r="J559" s="22">
        <v>1</v>
      </c>
      <c r="K559" s="21" t="s">
        <v>2077</v>
      </c>
    </row>
    <row r="560" spans="1:11">
      <c r="A560" s="22">
        <v>4752</v>
      </c>
      <c r="B560" s="20" t="s">
        <v>2078</v>
      </c>
      <c r="C560" s="20" t="s">
        <v>2531</v>
      </c>
      <c r="D560" s="10"/>
      <c r="E560" s="20" t="s">
        <v>68</v>
      </c>
      <c r="F560" s="20" t="s">
        <v>67</v>
      </c>
      <c r="G560" s="20" t="s">
        <v>67</v>
      </c>
      <c r="H560" s="20" t="s">
        <v>4</v>
      </c>
      <c r="I560" s="20" t="s">
        <v>4</v>
      </c>
      <c r="J560" s="22">
        <v>1</v>
      </c>
      <c r="K560" s="21" t="s">
        <v>2077</v>
      </c>
    </row>
    <row r="561" spans="1:11">
      <c r="A561" s="22">
        <v>4753</v>
      </c>
      <c r="B561" s="20" t="s">
        <v>2079</v>
      </c>
      <c r="C561" s="20" t="s">
        <v>2534</v>
      </c>
      <c r="D561" s="22">
        <v>1107</v>
      </c>
      <c r="E561" s="20" t="s">
        <v>67</v>
      </c>
      <c r="F561" s="20" t="s">
        <v>67</v>
      </c>
      <c r="G561" s="20" t="s">
        <v>67</v>
      </c>
      <c r="H561" s="20" t="s">
        <v>292</v>
      </c>
      <c r="I561" s="20" t="s">
        <v>292</v>
      </c>
      <c r="J561" s="22">
        <v>1</v>
      </c>
      <c r="K561" s="21" t="s">
        <v>2080</v>
      </c>
    </row>
    <row r="562" spans="1:11">
      <c r="A562" s="22">
        <v>4754</v>
      </c>
      <c r="B562" s="20" t="s">
        <v>2081</v>
      </c>
      <c r="C562" s="20" t="s">
        <v>2534</v>
      </c>
      <c r="D562" s="10"/>
      <c r="E562" s="20" t="s">
        <v>68</v>
      </c>
      <c r="F562" s="20" t="s">
        <v>67</v>
      </c>
      <c r="G562" s="20" t="s">
        <v>67</v>
      </c>
      <c r="H562" s="20" t="s">
        <v>292</v>
      </c>
      <c r="I562" s="20" t="s">
        <v>292</v>
      </c>
      <c r="J562" s="22">
        <v>1</v>
      </c>
      <c r="K562" s="21" t="s">
        <v>2080</v>
      </c>
    </row>
    <row r="563" spans="1:11">
      <c r="A563" s="22">
        <v>4755</v>
      </c>
      <c r="B563" s="20" t="s">
        <v>2082</v>
      </c>
      <c r="C563" s="20" t="s">
        <v>2534</v>
      </c>
      <c r="D563" s="10"/>
      <c r="E563" s="20" t="s">
        <v>4</v>
      </c>
      <c r="F563" s="20" t="s">
        <v>67</v>
      </c>
      <c r="G563" s="20" t="s">
        <v>67</v>
      </c>
      <c r="H563" s="20" t="s">
        <v>292</v>
      </c>
      <c r="I563" s="20" t="s">
        <v>292</v>
      </c>
      <c r="J563" s="22">
        <v>1</v>
      </c>
      <c r="K563" s="21" t="s">
        <v>2080</v>
      </c>
    </row>
    <row r="564" spans="1:11">
      <c r="A564" s="22">
        <v>4756</v>
      </c>
      <c r="B564" s="20" t="s">
        <v>2083</v>
      </c>
      <c r="C564" s="20" t="s">
        <v>2534</v>
      </c>
      <c r="D564" s="22">
        <v>1093</v>
      </c>
      <c r="E564" s="20" t="s">
        <v>67</v>
      </c>
      <c r="F564" s="20" t="s">
        <v>67</v>
      </c>
      <c r="G564" s="20" t="s">
        <v>67</v>
      </c>
      <c r="H564" s="20" t="s">
        <v>2084</v>
      </c>
      <c r="I564" s="20" t="s">
        <v>4</v>
      </c>
      <c r="J564" s="22">
        <v>1</v>
      </c>
      <c r="K564" s="21" t="s">
        <v>2080</v>
      </c>
    </row>
    <row r="565" spans="1:11">
      <c r="A565" s="22">
        <v>4758</v>
      </c>
      <c r="B565" s="20" t="s">
        <v>2085</v>
      </c>
      <c r="C565" s="20" t="s">
        <v>2533</v>
      </c>
      <c r="D565" s="22">
        <v>958</v>
      </c>
      <c r="E565" s="20" t="s">
        <v>68</v>
      </c>
      <c r="F565" s="20" t="s">
        <v>68</v>
      </c>
      <c r="G565" s="20" t="s">
        <v>67</v>
      </c>
      <c r="H565" s="20" t="s">
        <v>2086</v>
      </c>
      <c r="I565" s="20" t="s">
        <v>2087</v>
      </c>
      <c r="J565" s="22">
        <v>1</v>
      </c>
      <c r="K565" s="21" t="s">
        <v>2088</v>
      </c>
    </row>
    <row r="566" spans="1:11">
      <c r="A566" s="22">
        <v>4759</v>
      </c>
      <c r="B566" s="20" t="s">
        <v>2089</v>
      </c>
      <c r="C566" s="20" t="s">
        <v>2534</v>
      </c>
      <c r="D566" s="10"/>
      <c r="E566" s="20" t="s">
        <v>68</v>
      </c>
      <c r="F566" s="20" t="s">
        <v>67</v>
      </c>
      <c r="G566" s="20" t="s">
        <v>67</v>
      </c>
      <c r="H566" s="20" t="s">
        <v>292</v>
      </c>
      <c r="I566" s="20" t="s">
        <v>292</v>
      </c>
      <c r="J566" s="22">
        <v>1</v>
      </c>
      <c r="K566" s="21" t="s">
        <v>2090</v>
      </c>
    </row>
    <row r="567" spans="1:11">
      <c r="A567" s="22">
        <v>4760</v>
      </c>
      <c r="B567" s="20" t="s">
        <v>2091</v>
      </c>
      <c r="C567" s="20" t="s">
        <v>2534</v>
      </c>
      <c r="D567" s="10"/>
      <c r="E567" s="20" t="s">
        <v>4</v>
      </c>
      <c r="F567" s="20" t="s">
        <v>67</v>
      </c>
      <c r="G567" s="20" t="s">
        <v>67</v>
      </c>
      <c r="H567" s="20" t="s">
        <v>292</v>
      </c>
      <c r="I567" s="20" t="s">
        <v>292</v>
      </c>
      <c r="J567" s="22">
        <v>1</v>
      </c>
      <c r="K567" s="21" t="s">
        <v>2090</v>
      </c>
    </row>
    <row r="568" spans="1:11">
      <c r="A568" s="22">
        <v>4761</v>
      </c>
      <c r="B568" s="20" t="s">
        <v>2092</v>
      </c>
      <c r="C568" s="20" t="s">
        <v>2531</v>
      </c>
      <c r="D568" s="10"/>
      <c r="E568" s="20" t="s">
        <v>68</v>
      </c>
      <c r="F568" s="20" t="s">
        <v>67</v>
      </c>
      <c r="G568" s="20" t="s">
        <v>67</v>
      </c>
      <c r="H568" s="20" t="s">
        <v>4</v>
      </c>
      <c r="I568" s="20" t="s">
        <v>4</v>
      </c>
      <c r="J568" s="22">
        <v>1</v>
      </c>
      <c r="K568" s="21" t="s">
        <v>2093</v>
      </c>
    </row>
    <row r="569" spans="1:11">
      <c r="A569" s="22">
        <v>4762</v>
      </c>
      <c r="B569" s="20" t="s">
        <v>2094</v>
      </c>
      <c r="C569" s="20" t="s">
        <v>2531</v>
      </c>
      <c r="D569" s="10"/>
      <c r="E569" s="20" t="s">
        <v>68</v>
      </c>
      <c r="F569" s="20" t="s">
        <v>67</v>
      </c>
      <c r="G569" s="20" t="s">
        <v>67</v>
      </c>
      <c r="H569" s="20" t="s">
        <v>4</v>
      </c>
      <c r="I569" s="20" t="s">
        <v>4</v>
      </c>
      <c r="J569" s="22">
        <v>1</v>
      </c>
      <c r="K569" s="21" t="s">
        <v>2095</v>
      </c>
    </row>
    <row r="570" spans="1:11">
      <c r="A570" s="22">
        <v>4763</v>
      </c>
      <c r="B570" s="20" t="s">
        <v>2096</v>
      </c>
      <c r="C570" s="20" t="s">
        <v>2531</v>
      </c>
      <c r="D570" s="10"/>
      <c r="E570" s="20" t="s">
        <v>4</v>
      </c>
      <c r="F570" s="20" t="s">
        <v>4</v>
      </c>
      <c r="G570" s="20" t="s">
        <v>4</v>
      </c>
      <c r="H570" s="20" t="s">
        <v>4</v>
      </c>
      <c r="I570" s="20" t="s">
        <v>4</v>
      </c>
      <c r="J570" s="22">
        <v>1</v>
      </c>
      <c r="K570" s="21" t="s">
        <v>2097</v>
      </c>
    </row>
    <row r="571" spans="1:11">
      <c r="A571" s="22">
        <v>4764</v>
      </c>
      <c r="B571" s="20" t="s">
        <v>2098</v>
      </c>
      <c r="C571" s="20" t="s">
        <v>2531</v>
      </c>
      <c r="D571" s="10"/>
      <c r="E571" s="20" t="s">
        <v>4</v>
      </c>
      <c r="F571" s="20" t="s">
        <v>4</v>
      </c>
      <c r="G571" s="20" t="s">
        <v>4</v>
      </c>
      <c r="H571" s="20" t="s">
        <v>4</v>
      </c>
      <c r="I571" s="20" t="s">
        <v>4</v>
      </c>
      <c r="J571" s="22">
        <v>1</v>
      </c>
      <c r="K571" s="21" t="s">
        <v>2097</v>
      </c>
    </row>
    <row r="572" spans="1:11">
      <c r="A572" s="22">
        <v>4765</v>
      </c>
      <c r="B572" s="20" t="s">
        <v>2099</v>
      </c>
      <c r="C572" s="20" t="s">
        <v>2531</v>
      </c>
      <c r="D572" s="10"/>
      <c r="E572" s="20" t="s">
        <v>4</v>
      </c>
      <c r="F572" s="20" t="s">
        <v>4</v>
      </c>
      <c r="G572" s="20" t="s">
        <v>4</v>
      </c>
      <c r="H572" s="20" t="s">
        <v>4</v>
      </c>
      <c r="I572" s="20" t="s">
        <v>4</v>
      </c>
      <c r="J572" s="22">
        <v>1</v>
      </c>
      <c r="K572" s="21" t="s">
        <v>2097</v>
      </c>
    </row>
    <row r="573" spans="1:11">
      <c r="A573" s="22">
        <v>4766</v>
      </c>
      <c r="B573" s="20" t="s">
        <v>2100</v>
      </c>
      <c r="C573" s="20" t="s">
        <v>2531</v>
      </c>
      <c r="D573" s="10"/>
      <c r="E573" s="20" t="s">
        <v>4</v>
      </c>
      <c r="F573" s="20" t="s">
        <v>4</v>
      </c>
      <c r="G573" s="20" t="s">
        <v>4</v>
      </c>
      <c r="H573" s="20" t="s">
        <v>4</v>
      </c>
      <c r="I573" s="20" t="s">
        <v>4</v>
      </c>
      <c r="J573" s="22">
        <v>1</v>
      </c>
      <c r="K573" s="21" t="s">
        <v>2097</v>
      </c>
    </row>
    <row r="574" spans="1:11">
      <c r="A574" s="22">
        <v>4767</v>
      </c>
      <c r="B574" s="20" t="s">
        <v>2101</v>
      </c>
      <c r="C574" s="20" t="s">
        <v>2533</v>
      </c>
      <c r="D574" s="22">
        <v>1111</v>
      </c>
      <c r="E574" s="20" t="s">
        <v>68</v>
      </c>
      <c r="F574" s="20" t="s">
        <v>67</v>
      </c>
      <c r="G574" s="20" t="s">
        <v>67</v>
      </c>
      <c r="H574" s="20" t="s">
        <v>292</v>
      </c>
      <c r="I574" s="20" t="s">
        <v>292</v>
      </c>
      <c r="J574" s="22">
        <v>1</v>
      </c>
      <c r="K574" s="21" t="s">
        <v>2102</v>
      </c>
    </row>
    <row r="575" spans="1:11">
      <c r="A575" s="22">
        <v>4768</v>
      </c>
      <c r="B575" s="20" t="s">
        <v>2103</v>
      </c>
      <c r="C575" s="20" t="s">
        <v>2531</v>
      </c>
      <c r="D575" s="10"/>
      <c r="E575" s="20" t="s">
        <v>4</v>
      </c>
      <c r="F575" s="20" t="s">
        <v>67</v>
      </c>
      <c r="G575" s="20" t="s">
        <v>67</v>
      </c>
      <c r="H575" s="20" t="s">
        <v>4</v>
      </c>
      <c r="I575" s="20" t="s">
        <v>4</v>
      </c>
      <c r="J575" s="22">
        <v>3</v>
      </c>
      <c r="K575" s="21" t="s">
        <v>2104</v>
      </c>
    </row>
    <row r="576" spans="1:11">
      <c r="A576" s="22">
        <v>4769</v>
      </c>
      <c r="B576" s="20" t="s">
        <v>2105</v>
      </c>
      <c r="C576" s="20" t="s">
        <v>2531</v>
      </c>
      <c r="D576" s="10"/>
      <c r="E576" s="20" t="s">
        <v>68</v>
      </c>
      <c r="F576" s="20" t="s">
        <v>67</v>
      </c>
      <c r="G576" s="20" t="s">
        <v>67</v>
      </c>
      <c r="H576" s="20" t="s">
        <v>4</v>
      </c>
      <c r="I576" s="20" t="s">
        <v>4</v>
      </c>
      <c r="J576" s="22">
        <v>1</v>
      </c>
      <c r="K576" s="21" t="s">
        <v>2104</v>
      </c>
    </row>
    <row r="577" spans="1:11">
      <c r="A577" s="22">
        <v>4770</v>
      </c>
      <c r="B577" s="20" t="s">
        <v>2106</v>
      </c>
      <c r="C577" s="20" t="s">
        <v>2531</v>
      </c>
      <c r="D577" s="10"/>
      <c r="E577" s="20" t="s">
        <v>67</v>
      </c>
      <c r="F577" s="20" t="s">
        <v>67</v>
      </c>
      <c r="G577" s="20" t="s">
        <v>67</v>
      </c>
      <c r="H577" s="20" t="s">
        <v>4</v>
      </c>
      <c r="I577" s="20" t="s">
        <v>4</v>
      </c>
      <c r="J577" s="22">
        <v>1</v>
      </c>
      <c r="K577" s="21" t="s">
        <v>2104</v>
      </c>
    </row>
    <row r="578" spans="1:11">
      <c r="A578" s="22">
        <v>4772</v>
      </c>
      <c r="B578" s="20" t="s">
        <v>2107</v>
      </c>
      <c r="C578" s="20" t="s">
        <v>2531</v>
      </c>
      <c r="D578" s="10"/>
      <c r="E578" s="20" t="s">
        <v>68</v>
      </c>
      <c r="F578" s="20" t="s">
        <v>67</v>
      </c>
      <c r="G578" s="20" t="s">
        <v>67</v>
      </c>
      <c r="H578" s="20" t="s">
        <v>4</v>
      </c>
      <c r="I578" s="20" t="s">
        <v>4</v>
      </c>
      <c r="J578" s="22">
        <v>1</v>
      </c>
      <c r="K578" s="21" t="s">
        <v>2104</v>
      </c>
    </row>
    <row r="579" spans="1:11">
      <c r="A579" s="22">
        <v>4773</v>
      </c>
      <c r="B579" s="20" t="s">
        <v>2108</v>
      </c>
      <c r="C579" s="20" t="s">
        <v>2531</v>
      </c>
      <c r="D579" s="10"/>
      <c r="E579" s="20" t="s">
        <v>68</v>
      </c>
      <c r="F579" s="20" t="s">
        <v>67</v>
      </c>
      <c r="G579" s="20" t="s">
        <v>67</v>
      </c>
      <c r="H579" s="20" t="s">
        <v>4</v>
      </c>
      <c r="I579" s="20" t="s">
        <v>4</v>
      </c>
      <c r="J579" s="22">
        <v>1</v>
      </c>
      <c r="K579" s="21" t="s">
        <v>2104</v>
      </c>
    </row>
    <row r="580" spans="1:11">
      <c r="A580" s="22">
        <v>4774</v>
      </c>
      <c r="B580" s="20" t="s">
        <v>2109</v>
      </c>
      <c r="C580" s="20" t="s">
        <v>2531</v>
      </c>
      <c r="D580" s="10"/>
      <c r="E580" s="20" t="s">
        <v>67</v>
      </c>
      <c r="F580" s="20" t="s">
        <v>67</v>
      </c>
      <c r="G580" s="20" t="s">
        <v>67</v>
      </c>
      <c r="H580" s="20" t="s">
        <v>4</v>
      </c>
      <c r="I580" s="20" t="s">
        <v>4</v>
      </c>
      <c r="J580" s="22">
        <v>1</v>
      </c>
      <c r="K580" s="21" t="s">
        <v>2104</v>
      </c>
    </row>
    <row r="581" spans="1:11">
      <c r="A581" s="22">
        <v>4775</v>
      </c>
      <c r="B581" s="20" t="s">
        <v>2110</v>
      </c>
      <c r="C581" s="20" t="s">
        <v>2531</v>
      </c>
      <c r="D581" s="10"/>
      <c r="E581" s="20" t="s">
        <v>67</v>
      </c>
      <c r="F581" s="20" t="s">
        <v>67</v>
      </c>
      <c r="G581" s="20" t="s">
        <v>67</v>
      </c>
      <c r="H581" s="20" t="s">
        <v>4</v>
      </c>
      <c r="I581" s="20" t="s">
        <v>4</v>
      </c>
      <c r="J581" s="22">
        <v>1</v>
      </c>
      <c r="K581" s="21" t="s">
        <v>2104</v>
      </c>
    </row>
    <row r="582" spans="1:11">
      <c r="A582" s="22">
        <v>4776</v>
      </c>
      <c r="B582" s="20" t="s">
        <v>2111</v>
      </c>
      <c r="C582" s="20" t="s">
        <v>2531</v>
      </c>
      <c r="D582" s="10"/>
      <c r="E582" s="20" t="s">
        <v>68</v>
      </c>
      <c r="F582" s="20" t="s">
        <v>67</v>
      </c>
      <c r="G582" s="20" t="s">
        <v>67</v>
      </c>
      <c r="H582" s="20" t="s">
        <v>4</v>
      </c>
      <c r="I582" s="20" t="s">
        <v>4</v>
      </c>
      <c r="J582" s="22">
        <v>1</v>
      </c>
      <c r="K582" s="21" t="s">
        <v>2112</v>
      </c>
    </row>
    <row r="583" spans="1:11">
      <c r="A583" s="22">
        <v>4777</v>
      </c>
      <c r="B583" s="20" t="s">
        <v>2113</v>
      </c>
      <c r="C583" s="20" t="s">
        <v>2534</v>
      </c>
      <c r="D583" s="10"/>
      <c r="E583" s="20" t="s">
        <v>4</v>
      </c>
      <c r="F583" s="20" t="s">
        <v>67</v>
      </c>
      <c r="G583" s="20" t="s">
        <v>67</v>
      </c>
      <c r="H583" s="20" t="s">
        <v>292</v>
      </c>
      <c r="I583" s="20" t="s">
        <v>292</v>
      </c>
      <c r="J583" s="22">
        <v>1</v>
      </c>
      <c r="K583" s="21" t="s">
        <v>2114</v>
      </c>
    </row>
    <row r="584" spans="1:11">
      <c r="A584" s="22">
        <v>4778</v>
      </c>
      <c r="B584" s="20" t="s">
        <v>2115</v>
      </c>
      <c r="C584" s="20" t="s">
        <v>2531</v>
      </c>
      <c r="D584" s="10"/>
      <c r="E584" s="20" t="s">
        <v>68</v>
      </c>
      <c r="F584" s="20" t="s">
        <v>67</v>
      </c>
      <c r="G584" s="20" t="s">
        <v>67</v>
      </c>
      <c r="H584" s="20" t="s">
        <v>4</v>
      </c>
      <c r="I584" s="20" t="s">
        <v>4</v>
      </c>
      <c r="J584" s="22">
        <v>1</v>
      </c>
      <c r="K584" s="21" t="s">
        <v>2116</v>
      </c>
    </row>
    <row r="585" spans="1:11">
      <c r="A585" s="22">
        <v>4779</v>
      </c>
      <c r="B585" s="20" t="s">
        <v>2117</v>
      </c>
      <c r="C585" s="20" t="s">
        <v>2531</v>
      </c>
      <c r="D585" s="10"/>
      <c r="E585" s="20" t="s">
        <v>68</v>
      </c>
      <c r="F585" s="20" t="s">
        <v>67</v>
      </c>
      <c r="G585" s="20" t="s">
        <v>67</v>
      </c>
      <c r="H585" s="20" t="s">
        <v>4</v>
      </c>
      <c r="I585" s="20" t="s">
        <v>4</v>
      </c>
      <c r="J585" s="22">
        <v>1</v>
      </c>
      <c r="K585" s="21" t="s">
        <v>2118</v>
      </c>
    </row>
    <row r="586" spans="1:11">
      <c r="A586" s="22">
        <v>4780</v>
      </c>
      <c r="B586" s="20" t="s">
        <v>2119</v>
      </c>
      <c r="C586" s="20" t="s">
        <v>2534</v>
      </c>
      <c r="D586" s="10"/>
      <c r="E586" s="20" t="s">
        <v>68</v>
      </c>
      <c r="F586" s="20" t="s">
        <v>4</v>
      </c>
      <c r="G586" s="20" t="s">
        <v>67</v>
      </c>
      <c r="H586" s="20" t="s">
        <v>292</v>
      </c>
      <c r="I586" s="20" t="s">
        <v>292</v>
      </c>
      <c r="J586" s="22">
        <v>1</v>
      </c>
      <c r="K586" s="21" t="s">
        <v>2120</v>
      </c>
    </row>
    <row r="587" spans="1:11">
      <c r="A587" s="22">
        <v>4781</v>
      </c>
      <c r="B587" s="20" t="s">
        <v>2121</v>
      </c>
      <c r="C587" s="20" t="s">
        <v>2532</v>
      </c>
      <c r="D587" s="10"/>
      <c r="E587" s="20" t="s">
        <v>68</v>
      </c>
      <c r="F587" s="20" t="s">
        <v>67</v>
      </c>
      <c r="G587" s="20" t="s">
        <v>67</v>
      </c>
      <c r="H587" s="20" t="s">
        <v>292</v>
      </c>
      <c r="I587" s="20" t="s">
        <v>292</v>
      </c>
      <c r="J587" s="22">
        <v>1</v>
      </c>
      <c r="K587" s="21" t="s">
        <v>1207</v>
      </c>
    </row>
    <row r="588" spans="1:11">
      <c r="A588" s="22">
        <v>4782</v>
      </c>
      <c r="B588" s="20" t="s">
        <v>2122</v>
      </c>
      <c r="C588" s="20" t="s">
        <v>2531</v>
      </c>
      <c r="D588" s="10"/>
      <c r="E588" s="20" t="s">
        <v>4</v>
      </c>
      <c r="F588" s="20" t="s">
        <v>4</v>
      </c>
      <c r="G588" s="20" t="s">
        <v>4</v>
      </c>
      <c r="H588" s="20" t="s">
        <v>4</v>
      </c>
      <c r="I588" s="20" t="s">
        <v>4</v>
      </c>
      <c r="J588" s="22">
        <v>1</v>
      </c>
      <c r="K588" s="21" t="s">
        <v>2123</v>
      </c>
    </row>
    <row r="589" spans="1:11">
      <c r="A589" s="22">
        <v>4783</v>
      </c>
      <c r="B589" s="20" t="s">
        <v>2124</v>
      </c>
      <c r="C589" s="20" t="s">
        <v>2531</v>
      </c>
      <c r="D589" s="10"/>
      <c r="E589" s="20" t="s">
        <v>4</v>
      </c>
      <c r="F589" s="20" t="s">
        <v>4</v>
      </c>
      <c r="G589" s="20" t="s">
        <v>4</v>
      </c>
      <c r="H589" s="20" t="s">
        <v>4</v>
      </c>
      <c r="I589" s="20" t="s">
        <v>4</v>
      </c>
      <c r="J589" s="22">
        <v>1</v>
      </c>
      <c r="K589" s="21" t="s">
        <v>2123</v>
      </c>
    </row>
    <row r="590" spans="1:11">
      <c r="A590" s="22">
        <v>5692</v>
      </c>
      <c r="B590" s="20" t="s">
        <v>2125</v>
      </c>
      <c r="C590" s="20" t="s">
        <v>2126</v>
      </c>
      <c r="D590" s="20" t="s">
        <v>2126</v>
      </c>
      <c r="E590" s="20" t="s">
        <v>4</v>
      </c>
      <c r="F590" s="20" t="s">
        <v>67</v>
      </c>
      <c r="G590" s="20" t="s">
        <v>67</v>
      </c>
      <c r="H590" s="20" t="s">
        <v>4</v>
      </c>
      <c r="I590" s="20" t="s">
        <v>4</v>
      </c>
      <c r="J590" s="22">
        <v>1</v>
      </c>
      <c r="K590" s="21" t="s">
        <v>2127</v>
      </c>
    </row>
    <row r="591" spans="1:11">
      <c r="A591" s="22">
        <v>5712</v>
      </c>
      <c r="B591" s="20" t="s">
        <v>2128</v>
      </c>
      <c r="C591" s="20" t="s">
        <v>2531</v>
      </c>
      <c r="D591" s="10"/>
      <c r="E591" s="20" t="s">
        <v>68</v>
      </c>
      <c r="F591" s="20" t="s">
        <v>67</v>
      </c>
      <c r="G591" s="20" t="s">
        <v>67</v>
      </c>
      <c r="H591" s="20" t="s">
        <v>4</v>
      </c>
      <c r="I591" s="20" t="s">
        <v>4</v>
      </c>
      <c r="J591" s="22">
        <v>1</v>
      </c>
      <c r="K591" s="21" t="s">
        <v>2112</v>
      </c>
    </row>
    <row r="592" spans="1:11">
      <c r="A592" s="22">
        <v>5748</v>
      </c>
      <c r="B592" s="20" t="s">
        <v>2129</v>
      </c>
      <c r="C592" s="20" t="s">
        <v>2126</v>
      </c>
      <c r="D592" s="10"/>
      <c r="E592" s="20" t="s">
        <v>67</v>
      </c>
      <c r="F592" s="20" t="s">
        <v>67</v>
      </c>
      <c r="G592" s="20" t="s">
        <v>67</v>
      </c>
      <c r="H592" s="20" t="s">
        <v>292</v>
      </c>
      <c r="I592" s="20" t="s">
        <v>292</v>
      </c>
      <c r="J592" s="22">
        <v>1</v>
      </c>
      <c r="K592" s="21" t="s">
        <v>2130</v>
      </c>
    </row>
    <row r="593" spans="1:11">
      <c r="A593" s="22">
        <v>5749</v>
      </c>
      <c r="B593" s="20" t="s">
        <v>2131</v>
      </c>
      <c r="C593" s="20" t="s">
        <v>2126</v>
      </c>
      <c r="D593" s="10"/>
      <c r="E593" s="20" t="s">
        <v>68</v>
      </c>
      <c r="F593" s="20" t="s">
        <v>67</v>
      </c>
      <c r="G593" s="20" t="s">
        <v>67</v>
      </c>
      <c r="H593" s="20" t="s">
        <v>292</v>
      </c>
      <c r="I593" s="20" t="s">
        <v>292</v>
      </c>
      <c r="J593" s="22">
        <v>1</v>
      </c>
      <c r="K593" s="21" t="s">
        <v>2130</v>
      </c>
    </row>
    <row r="594" spans="1:11">
      <c r="A594" s="22">
        <v>5750</v>
      </c>
      <c r="B594" s="20" t="s">
        <v>2132</v>
      </c>
      <c r="C594" s="20" t="s">
        <v>2126</v>
      </c>
      <c r="D594" s="10"/>
      <c r="E594" s="20" t="s">
        <v>68</v>
      </c>
      <c r="F594" s="20" t="s">
        <v>67</v>
      </c>
      <c r="G594" s="20" t="s">
        <v>67</v>
      </c>
      <c r="H594" s="20" t="s">
        <v>292</v>
      </c>
      <c r="I594" s="20" t="s">
        <v>292</v>
      </c>
      <c r="J594" s="22">
        <v>1</v>
      </c>
      <c r="K594" s="21" t="s">
        <v>2130</v>
      </c>
    </row>
    <row r="595" spans="1:11">
      <c r="A595" s="22">
        <v>5751</v>
      </c>
      <c r="B595" s="20" t="s">
        <v>2133</v>
      </c>
      <c r="C595" s="20" t="s">
        <v>2126</v>
      </c>
      <c r="D595" s="10"/>
      <c r="E595" s="20" t="s">
        <v>68</v>
      </c>
      <c r="F595" s="20" t="s">
        <v>67</v>
      </c>
      <c r="G595" s="20" t="s">
        <v>67</v>
      </c>
      <c r="H595" s="20" t="s">
        <v>292</v>
      </c>
      <c r="I595" s="20" t="s">
        <v>292</v>
      </c>
      <c r="J595" s="22">
        <v>1</v>
      </c>
      <c r="K595" s="21" t="s">
        <v>2130</v>
      </c>
    </row>
    <row r="596" spans="1:11">
      <c r="A596" s="22">
        <v>5752</v>
      </c>
      <c r="B596" s="20" t="s">
        <v>2134</v>
      </c>
      <c r="C596" s="20" t="s">
        <v>2126</v>
      </c>
      <c r="D596" s="10"/>
      <c r="E596" s="20" t="s">
        <v>68</v>
      </c>
      <c r="F596" s="20" t="s">
        <v>67</v>
      </c>
      <c r="G596" s="20" t="s">
        <v>67</v>
      </c>
      <c r="H596" s="20" t="s">
        <v>292</v>
      </c>
      <c r="I596" s="20" t="s">
        <v>292</v>
      </c>
      <c r="J596" s="22">
        <v>1</v>
      </c>
      <c r="K596" s="21" t="s">
        <v>2130</v>
      </c>
    </row>
    <row r="597" spans="1:11">
      <c r="A597" s="22">
        <v>5753</v>
      </c>
      <c r="B597" s="20" t="s">
        <v>2135</v>
      </c>
      <c r="C597" s="20" t="s">
        <v>2126</v>
      </c>
      <c r="D597" s="10"/>
      <c r="E597" s="20" t="s">
        <v>68</v>
      </c>
      <c r="F597" s="20" t="s">
        <v>67</v>
      </c>
      <c r="G597" s="20" t="s">
        <v>67</v>
      </c>
      <c r="H597" s="20" t="s">
        <v>292</v>
      </c>
      <c r="I597" s="20" t="s">
        <v>292</v>
      </c>
      <c r="J597" s="22">
        <v>1</v>
      </c>
      <c r="K597" s="21" t="s">
        <v>2130</v>
      </c>
    </row>
    <row r="598" spans="1:11">
      <c r="A598" s="22">
        <v>5754</v>
      </c>
      <c r="B598" s="20" t="s">
        <v>2136</v>
      </c>
      <c r="C598" s="20" t="s">
        <v>2126</v>
      </c>
      <c r="D598" s="10"/>
      <c r="E598" s="20" t="s">
        <v>68</v>
      </c>
      <c r="F598" s="20" t="s">
        <v>67</v>
      </c>
      <c r="G598" s="20" t="s">
        <v>67</v>
      </c>
      <c r="H598" s="20" t="s">
        <v>292</v>
      </c>
      <c r="I598" s="20" t="s">
        <v>292</v>
      </c>
      <c r="J598" s="22">
        <v>1</v>
      </c>
      <c r="K598" s="21" t="s">
        <v>2130</v>
      </c>
    </row>
    <row r="599" spans="1:11">
      <c r="A599" s="22">
        <v>5755</v>
      </c>
      <c r="B599" s="20" t="s">
        <v>2137</v>
      </c>
      <c r="C599" s="20" t="s">
        <v>2126</v>
      </c>
      <c r="D599" s="10"/>
      <c r="E599" s="20" t="s">
        <v>67</v>
      </c>
      <c r="F599" s="20" t="s">
        <v>67</v>
      </c>
      <c r="G599" s="20" t="s">
        <v>67</v>
      </c>
      <c r="H599" s="20" t="s">
        <v>292</v>
      </c>
      <c r="I599" s="20" t="s">
        <v>292</v>
      </c>
      <c r="J599" s="22">
        <v>1</v>
      </c>
      <c r="K599" s="21" t="s">
        <v>2130</v>
      </c>
    </row>
    <row r="600" spans="1:11">
      <c r="A600" s="22">
        <v>5756</v>
      </c>
      <c r="B600" s="20" t="s">
        <v>2138</v>
      </c>
      <c r="C600" s="20" t="s">
        <v>2126</v>
      </c>
      <c r="D600" s="10"/>
      <c r="E600" s="20" t="s">
        <v>68</v>
      </c>
      <c r="F600" s="20" t="s">
        <v>67</v>
      </c>
      <c r="G600" s="20" t="s">
        <v>67</v>
      </c>
      <c r="H600" s="20" t="s">
        <v>292</v>
      </c>
      <c r="I600" s="20" t="s">
        <v>292</v>
      </c>
      <c r="J600" s="22">
        <v>1</v>
      </c>
      <c r="K600" s="21" t="s">
        <v>2130</v>
      </c>
    </row>
    <row r="601" spans="1:11">
      <c r="A601" s="22">
        <v>5757</v>
      </c>
      <c r="B601" s="20" t="s">
        <v>2139</v>
      </c>
      <c r="C601" s="20" t="s">
        <v>2126</v>
      </c>
      <c r="D601" s="10"/>
      <c r="E601" s="20" t="s">
        <v>68</v>
      </c>
      <c r="F601" s="20" t="s">
        <v>67</v>
      </c>
      <c r="G601" s="20" t="s">
        <v>67</v>
      </c>
      <c r="H601" s="20" t="s">
        <v>292</v>
      </c>
      <c r="I601" s="20" t="s">
        <v>292</v>
      </c>
      <c r="J601" s="22">
        <v>1</v>
      </c>
      <c r="K601" s="21" t="s">
        <v>2130</v>
      </c>
    </row>
    <row r="602" spans="1:11">
      <c r="A602" s="22">
        <v>5758</v>
      </c>
      <c r="B602" s="20" t="s">
        <v>2140</v>
      </c>
      <c r="C602" s="20" t="s">
        <v>2126</v>
      </c>
      <c r="D602" s="10"/>
      <c r="E602" s="20" t="s">
        <v>67</v>
      </c>
      <c r="F602" s="20" t="s">
        <v>67</v>
      </c>
      <c r="G602" s="20" t="s">
        <v>67</v>
      </c>
      <c r="H602" s="20" t="s">
        <v>292</v>
      </c>
      <c r="I602" s="20" t="s">
        <v>292</v>
      </c>
      <c r="J602" s="22">
        <v>1</v>
      </c>
      <c r="K602" s="21" t="s">
        <v>2130</v>
      </c>
    </row>
    <row r="603" spans="1:11">
      <c r="A603" s="22">
        <v>5760</v>
      </c>
      <c r="B603" s="20" t="s">
        <v>2141</v>
      </c>
      <c r="C603" s="20" t="s">
        <v>2533</v>
      </c>
      <c r="D603" s="10"/>
      <c r="E603" s="20" t="s">
        <v>68</v>
      </c>
      <c r="F603" s="20" t="s">
        <v>67</v>
      </c>
      <c r="G603" s="20" t="s">
        <v>67</v>
      </c>
      <c r="H603" s="20" t="s">
        <v>292</v>
      </c>
      <c r="I603" s="20" t="s">
        <v>292</v>
      </c>
      <c r="J603" s="22">
        <v>1</v>
      </c>
      <c r="K603" s="21" t="s">
        <v>2142</v>
      </c>
    </row>
    <row r="604" spans="1:11">
      <c r="A604" s="22">
        <v>5761</v>
      </c>
      <c r="B604" s="20" t="s">
        <v>2143</v>
      </c>
      <c r="C604" s="20" t="s">
        <v>2533</v>
      </c>
      <c r="D604" s="10"/>
      <c r="E604" s="20" t="s">
        <v>68</v>
      </c>
      <c r="F604" s="20" t="s">
        <v>67</v>
      </c>
      <c r="G604" s="20" t="s">
        <v>67</v>
      </c>
      <c r="H604" s="20" t="s">
        <v>292</v>
      </c>
      <c r="I604" s="20" t="s">
        <v>292</v>
      </c>
      <c r="J604" s="22">
        <v>1</v>
      </c>
      <c r="K604" s="21" t="s">
        <v>2142</v>
      </c>
    </row>
    <row r="605" spans="1:11">
      <c r="A605" s="22">
        <v>5762</v>
      </c>
      <c r="B605" s="20" t="s">
        <v>2144</v>
      </c>
      <c r="C605" s="20" t="s">
        <v>2533</v>
      </c>
      <c r="D605" s="10"/>
      <c r="E605" s="20" t="s">
        <v>67</v>
      </c>
      <c r="F605" s="20" t="s">
        <v>67</v>
      </c>
      <c r="G605" s="20" t="s">
        <v>67</v>
      </c>
      <c r="H605" s="20" t="s">
        <v>292</v>
      </c>
      <c r="I605" s="20" t="s">
        <v>292</v>
      </c>
      <c r="J605" s="22">
        <v>1</v>
      </c>
      <c r="K605" s="21" t="s">
        <v>2142</v>
      </c>
    </row>
    <row r="606" spans="1:11">
      <c r="A606" s="22">
        <v>5763</v>
      </c>
      <c r="B606" s="20" t="s">
        <v>2145</v>
      </c>
      <c r="C606" s="20" t="s">
        <v>2533</v>
      </c>
      <c r="D606" s="10"/>
      <c r="E606" s="20" t="s">
        <v>68</v>
      </c>
      <c r="F606" s="20" t="s">
        <v>67</v>
      </c>
      <c r="G606" s="20" t="s">
        <v>67</v>
      </c>
      <c r="H606" s="20" t="s">
        <v>292</v>
      </c>
      <c r="I606" s="20" t="s">
        <v>292</v>
      </c>
      <c r="J606" s="22">
        <v>1</v>
      </c>
      <c r="K606" s="21" t="s">
        <v>2142</v>
      </c>
    </row>
    <row r="607" spans="1:11">
      <c r="A607" s="22">
        <v>5764</v>
      </c>
      <c r="B607" s="20" t="s">
        <v>2146</v>
      </c>
      <c r="C607" s="20" t="s">
        <v>2533</v>
      </c>
      <c r="D607" s="10"/>
      <c r="E607" s="20" t="s">
        <v>68</v>
      </c>
      <c r="F607" s="20" t="s">
        <v>67</v>
      </c>
      <c r="G607" s="20" t="s">
        <v>67</v>
      </c>
      <c r="H607" s="20" t="s">
        <v>292</v>
      </c>
      <c r="I607" s="20" t="s">
        <v>292</v>
      </c>
      <c r="J607" s="22">
        <v>1</v>
      </c>
      <c r="K607" s="21" t="s">
        <v>2142</v>
      </c>
    </row>
    <row r="608" spans="1:11">
      <c r="A608" s="22">
        <v>5765</v>
      </c>
      <c r="B608" s="20" t="s">
        <v>2147</v>
      </c>
      <c r="C608" s="20" t="s">
        <v>2533</v>
      </c>
      <c r="D608" s="10"/>
      <c r="E608" s="20" t="s">
        <v>68</v>
      </c>
      <c r="F608" s="20" t="s">
        <v>67</v>
      </c>
      <c r="G608" s="20" t="s">
        <v>67</v>
      </c>
      <c r="H608" s="20" t="s">
        <v>292</v>
      </c>
      <c r="I608" s="20" t="s">
        <v>292</v>
      </c>
      <c r="J608" s="22">
        <v>1</v>
      </c>
      <c r="K608" s="21" t="s">
        <v>2142</v>
      </c>
    </row>
    <row r="609" spans="1:11">
      <c r="A609" s="22">
        <v>5766</v>
      </c>
      <c r="B609" s="20" t="s">
        <v>2148</v>
      </c>
      <c r="C609" s="20" t="s">
        <v>2533</v>
      </c>
      <c r="D609" s="10"/>
      <c r="E609" s="20" t="s">
        <v>68</v>
      </c>
      <c r="F609" s="20" t="s">
        <v>67</v>
      </c>
      <c r="G609" s="20" t="s">
        <v>67</v>
      </c>
      <c r="H609" s="20" t="s">
        <v>292</v>
      </c>
      <c r="I609" s="20" t="s">
        <v>292</v>
      </c>
      <c r="J609" s="22">
        <v>1</v>
      </c>
      <c r="K609" s="21" t="s">
        <v>2142</v>
      </c>
    </row>
    <row r="610" spans="1:11">
      <c r="A610" s="22">
        <v>5767</v>
      </c>
      <c r="B610" s="20" t="s">
        <v>2149</v>
      </c>
      <c r="C610" s="20" t="s">
        <v>2533</v>
      </c>
      <c r="D610" s="10"/>
      <c r="E610" s="20" t="s">
        <v>68</v>
      </c>
      <c r="F610" s="20" t="s">
        <v>67</v>
      </c>
      <c r="G610" s="20" t="s">
        <v>67</v>
      </c>
      <c r="H610" s="20" t="s">
        <v>292</v>
      </c>
      <c r="I610" s="20" t="s">
        <v>292</v>
      </c>
      <c r="J610" s="22">
        <v>1</v>
      </c>
      <c r="K610" s="21" t="s">
        <v>2142</v>
      </c>
    </row>
    <row r="611" spans="1:11">
      <c r="A611" s="22">
        <v>5769</v>
      </c>
      <c r="B611" s="20" t="s">
        <v>2150</v>
      </c>
      <c r="C611" s="20" t="s">
        <v>2533</v>
      </c>
      <c r="D611" s="10"/>
      <c r="E611" s="20" t="s">
        <v>68</v>
      </c>
      <c r="F611" s="20" t="s">
        <v>67</v>
      </c>
      <c r="G611" s="20" t="s">
        <v>67</v>
      </c>
      <c r="H611" s="20" t="s">
        <v>292</v>
      </c>
      <c r="I611" s="20" t="s">
        <v>292</v>
      </c>
      <c r="J611" s="22">
        <v>1</v>
      </c>
      <c r="K611" s="21" t="s">
        <v>2142</v>
      </c>
    </row>
    <row r="612" spans="1:11">
      <c r="A612" s="22">
        <v>5770</v>
      </c>
      <c r="B612" s="20" t="s">
        <v>2151</v>
      </c>
      <c r="C612" s="20" t="s">
        <v>2533</v>
      </c>
      <c r="D612" s="10"/>
      <c r="E612" s="20" t="s">
        <v>68</v>
      </c>
      <c r="F612" s="20" t="s">
        <v>67</v>
      </c>
      <c r="G612" s="20" t="s">
        <v>67</v>
      </c>
      <c r="H612" s="20" t="s">
        <v>292</v>
      </c>
      <c r="I612" s="20" t="s">
        <v>292</v>
      </c>
      <c r="J612" s="22">
        <v>1</v>
      </c>
      <c r="K612" s="21" t="s">
        <v>2142</v>
      </c>
    </row>
    <row r="613" spans="1:11">
      <c r="A613" s="22">
        <v>5772</v>
      </c>
      <c r="B613" s="20" t="s">
        <v>2152</v>
      </c>
      <c r="C613" s="20" t="s">
        <v>2533</v>
      </c>
      <c r="D613" s="10"/>
      <c r="E613" s="20" t="s">
        <v>68</v>
      </c>
      <c r="F613" s="20" t="s">
        <v>67</v>
      </c>
      <c r="G613" s="20" t="s">
        <v>67</v>
      </c>
      <c r="H613" s="20" t="s">
        <v>292</v>
      </c>
      <c r="I613" s="20" t="s">
        <v>292</v>
      </c>
      <c r="J613" s="22">
        <v>1</v>
      </c>
      <c r="K613" s="21" t="s">
        <v>2142</v>
      </c>
    </row>
    <row r="614" spans="1:11">
      <c r="A614" s="22">
        <v>5773</v>
      </c>
      <c r="B614" s="20" t="s">
        <v>2153</v>
      </c>
      <c r="C614" s="20" t="s">
        <v>2533</v>
      </c>
      <c r="D614" s="10"/>
      <c r="E614" s="20" t="s">
        <v>68</v>
      </c>
      <c r="F614" s="20" t="s">
        <v>67</v>
      </c>
      <c r="G614" s="20" t="s">
        <v>67</v>
      </c>
      <c r="H614" s="20" t="s">
        <v>292</v>
      </c>
      <c r="I614" s="20" t="s">
        <v>292</v>
      </c>
      <c r="J614" s="22">
        <v>1</v>
      </c>
      <c r="K614" s="21" t="s">
        <v>2142</v>
      </c>
    </row>
    <row r="615" spans="1:11">
      <c r="A615" s="22">
        <v>5774</v>
      </c>
      <c r="B615" s="20" t="s">
        <v>2154</v>
      </c>
      <c r="C615" s="20" t="s">
        <v>2533</v>
      </c>
      <c r="D615" s="10"/>
      <c r="E615" s="20" t="s">
        <v>68</v>
      </c>
      <c r="F615" s="20" t="s">
        <v>67</v>
      </c>
      <c r="G615" s="20" t="s">
        <v>67</v>
      </c>
      <c r="H615" s="20" t="s">
        <v>292</v>
      </c>
      <c r="I615" s="20" t="s">
        <v>292</v>
      </c>
      <c r="J615" s="22">
        <v>1</v>
      </c>
      <c r="K615" s="21" t="s">
        <v>2142</v>
      </c>
    </row>
    <row r="616" spans="1:11">
      <c r="A616" s="22">
        <v>5775</v>
      </c>
      <c r="B616" s="20" t="s">
        <v>2155</v>
      </c>
      <c r="C616" s="20" t="s">
        <v>2533</v>
      </c>
      <c r="D616" s="10"/>
      <c r="E616" s="20" t="s">
        <v>68</v>
      </c>
      <c r="F616" s="20" t="s">
        <v>67</v>
      </c>
      <c r="G616" s="20" t="s">
        <v>67</v>
      </c>
      <c r="H616" s="20" t="s">
        <v>292</v>
      </c>
      <c r="I616" s="20" t="s">
        <v>292</v>
      </c>
      <c r="J616" s="22">
        <v>1</v>
      </c>
      <c r="K616" s="21" t="s">
        <v>2142</v>
      </c>
    </row>
    <row r="617" spans="1:11">
      <c r="A617" s="22">
        <v>5776</v>
      </c>
      <c r="B617" s="20" t="s">
        <v>2156</v>
      </c>
      <c r="C617" s="20" t="s">
        <v>2533</v>
      </c>
      <c r="D617" s="10"/>
      <c r="E617" s="20" t="s">
        <v>68</v>
      </c>
      <c r="F617" s="20" t="s">
        <v>67</v>
      </c>
      <c r="G617" s="20" t="s">
        <v>67</v>
      </c>
      <c r="H617" s="20" t="s">
        <v>292</v>
      </c>
      <c r="I617" s="20" t="s">
        <v>292</v>
      </c>
      <c r="J617" s="22">
        <v>1</v>
      </c>
      <c r="K617" s="21" t="s">
        <v>2142</v>
      </c>
    </row>
    <row r="618" spans="1:11">
      <c r="A618" s="22">
        <v>5777</v>
      </c>
      <c r="B618" s="20" t="s">
        <v>2157</v>
      </c>
      <c r="C618" s="20" t="s">
        <v>2533</v>
      </c>
      <c r="D618" s="10"/>
      <c r="E618" s="20" t="s">
        <v>67</v>
      </c>
      <c r="F618" s="20" t="s">
        <v>67</v>
      </c>
      <c r="G618" s="20" t="s">
        <v>67</v>
      </c>
      <c r="H618" s="20" t="s">
        <v>292</v>
      </c>
      <c r="I618" s="20" t="s">
        <v>292</v>
      </c>
      <c r="J618" s="22">
        <v>1</v>
      </c>
      <c r="K618" s="21" t="s">
        <v>2142</v>
      </c>
    </row>
    <row r="619" spans="1:11">
      <c r="A619" s="22">
        <v>5778</v>
      </c>
      <c r="B619" s="20" t="s">
        <v>2158</v>
      </c>
      <c r="C619" s="20" t="s">
        <v>2533</v>
      </c>
      <c r="D619" s="10"/>
      <c r="E619" s="20" t="s">
        <v>67</v>
      </c>
      <c r="F619" s="20" t="s">
        <v>67</v>
      </c>
      <c r="G619" s="20" t="s">
        <v>67</v>
      </c>
      <c r="H619" s="20" t="s">
        <v>292</v>
      </c>
      <c r="I619" s="20" t="s">
        <v>292</v>
      </c>
      <c r="J619" s="22">
        <v>1</v>
      </c>
      <c r="K619" s="21" t="s">
        <v>2142</v>
      </c>
    </row>
    <row r="620" spans="1:11">
      <c r="A620" s="22">
        <v>5779</v>
      </c>
      <c r="B620" s="20" t="s">
        <v>2159</v>
      </c>
      <c r="C620" s="20" t="s">
        <v>2533</v>
      </c>
      <c r="D620" s="10"/>
      <c r="E620" s="20" t="s">
        <v>68</v>
      </c>
      <c r="F620" s="20" t="s">
        <v>67</v>
      </c>
      <c r="G620" s="20" t="s">
        <v>67</v>
      </c>
      <c r="H620" s="20" t="s">
        <v>292</v>
      </c>
      <c r="I620" s="20" t="s">
        <v>292</v>
      </c>
      <c r="J620" s="22">
        <v>1</v>
      </c>
      <c r="K620" s="21" t="s">
        <v>2142</v>
      </c>
    </row>
    <row r="621" spans="1:11">
      <c r="A621" s="22">
        <v>5780</v>
      </c>
      <c r="B621" s="20" t="s">
        <v>2160</v>
      </c>
      <c r="C621" s="20" t="s">
        <v>2533</v>
      </c>
      <c r="D621" s="10"/>
      <c r="E621" s="20" t="s">
        <v>68</v>
      </c>
      <c r="F621" s="20" t="s">
        <v>67</v>
      </c>
      <c r="G621" s="20" t="s">
        <v>67</v>
      </c>
      <c r="H621" s="20" t="s">
        <v>292</v>
      </c>
      <c r="I621" s="20" t="s">
        <v>292</v>
      </c>
      <c r="J621" s="22">
        <v>1</v>
      </c>
      <c r="K621" s="21" t="s">
        <v>2142</v>
      </c>
    </row>
    <row r="622" spans="1:11">
      <c r="A622" s="22">
        <v>5781</v>
      </c>
      <c r="B622" s="20" t="s">
        <v>2161</v>
      </c>
      <c r="C622" s="20" t="s">
        <v>2533</v>
      </c>
      <c r="D622" s="22">
        <v>1082</v>
      </c>
      <c r="E622" s="20" t="s">
        <v>68</v>
      </c>
      <c r="F622" s="20" t="s">
        <v>68</v>
      </c>
      <c r="G622" s="20" t="s">
        <v>67</v>
      </c>
      <c r="H622" s="20" t="s">
        <v>292</v>
      </c>
      <c r="I622" s="20" t="s">
        <v>45</v>
      </c>
      <c r="J622" s="22">
        <v>2</v>
      </c>
      <c r="K622" s="21" t="s">
        <v>2162</v>
      </c>
    </row>
    <row r="623" spans="1:11">
      <c r="A623" s="22">
        <v>5782</v>
      </c>
      <c r="B623" s="20" t="s">
        <v>2163</v>
      </c>
      <c r="C623" s="20" t="s">
        <v>2533</v>
      </c>
      <c r="D623" s="10"/>
      <c r="E623" s="20" t="s">
        <v>68</v>
      </c>
      <c r="F623" s="20" t="s">
        <v>67</v>
      </c>
      <c r="G623" s="20" t="s">
        <v>67</v>
      </c>
      <c r="H623" s="20" t="s">
        <v>292</v>
      </c>
      <c r="I623" s="20" t="s">
        <v>292</v>
      </c>
      <c r="J623" s="22">
        <v>2</v>
      </c>
      <c r="K623" s="21" t="s">
        <v>2162</v>
      </c>
    </row>
    <row r="624" spans="1:11">
      <c r="A624" s="22">
        <v>5783</v>
      </c>
      <c r="B624" s="20" t="s">
        <v>2164</v>
      </c>
      <c r="C624" s="20" t="s">
        <v>2533</v>
      </c>
      <c r="D624" s="10"/>
      <c r="E624" s="20" t="s">
        <v>68</v>
      </c>
      <c r="F624" s="20" t="s">
        <v>67</v>
      </c>
      <c r="G624" s="20" t="s">
        <v>67</v>
      </c>
      <c r="H624" s="20" t="s">
        <v>292</v>
      </c>
      <c r="I624" s="20" t="s">
        <v>292</v>
      </c>
      <c r="J624" s="22">
        <v>1</v>
      </c>
      <c r="K624" s="21" t="s">
        <v>2162</v>
      </c>
    </row>
    <row r="625" spans="1:11">
      <c r="A625" s="22">
        <v>5784</v>
      </c>
      <c r="B625" s="20" t="s">
        <v>2165</v>
      </c>
      <c r="C625" s="20" t="s">
        <v>2533</v>
      </c>
      <c r="D625" s="10"/>
      <c r="E625" s="20" t="s">
        <v>68</v>
      </c>
      <c r="F625" s="20" t="s">
        <v>67</v>
      </c>
      <c r="G625" s="20" t="s">
        <v>67</v>
      </c>
      <c r="H625" s="20" t="s">
        <v>292</v>
      </c>
      <c r="I625" s="20" t="s">
        <v>292</v>
      </c>
      <c r="J625" s="22">
        <v>1</v>
      </c>
      <c r="K625" s="21" t="s">
        <v>2162</v>
      </c>
    </row>
    <row r="626" spans="1:11">
      <c r="A626" s="22">
        <v>5785</v>
      </c>
      <c r="B626" s="20" t="s">
        <v>2166</v>
      </c>
      <c r="C626" s="20" t="s">
        <v>2533</v>
      </c>
      <c r="D626" s="10"/>
      <c r="E626" s="20" t="s">
        <v>68</v>
      </c>
      <c r="F626" s="20" t="s">
        <v>67</v>
      </c>
      <c r="G626" s="20" t="s">
        <v>67</v>
      </c>
      <c r="H626" s="20" t="s">
        <v>292</v>
      </c>
      <c r="I626" s="20" t="s">
        <v>292</v>
      </c>
      <c r="J626" s="22">
        <v>1</v>
      </c>
      <c r="K626" s="21" t="s">
        <v>2162</v>
      </c>
    </row>
    <row r="627" spans="1:11">
      <c r="A627" s="22">
        <v>5786</v>
      </c>
      <c r="B627" s="20" t="s">
        <v>2167</v>
      </c>
      <c r="C627" s="20" t="s">
        <v>2533</v>
      </c>
      <c r="D627" s="10"/>
      <c r="E627" s="20" t="s">
        <v>68</v>
      </c>
      <c r="F627" s="20" t="s">
        <v>67</v>
      </c>
      <c r="G627" s="20" t="s">
        <v>67</v>
      </c>
      <c r="H627" s="20" t="s">
        <v>292</v>
      </c>
      <c r="I627" s="20" t="s">
        <v>292</v>
      </c>
      <c r="J627" s="22">
        <v>1</v>
      </c>
      <c r="K627" s="21" t="s">
        <v>2162</v>
      </c>
    </row>
    <row r="628" spans="1:11">
      <c r="A628" s="22">
        <v>5787</v>
      </c>
      <c r="B628" s="20" t="s">
        <v>2168</v>
      </c>
      <c r="C628" s="20" t="s">
        <v>2533</v>
      </c>
      <c r="D628" s="10"/>
      <c r="E628" s="20" t="s">
        <v>68</v>
      </c>
      <c r="F628" s="20" t="s">
        <v>67</v>
      </c>
      <c r="G628" s="20" t="s">
        <v>67</v>
      </c>
      <c r="H628" s="20" t="s">
        <v>292</v>
      </c>
      <c r="I628" s="20" t="s">
        <v>292</v>
      </c>
      <c r="J628" s="22">
        <v>1</v>
      </c>
      <c r="K628" s="21" t="s">
        <v>2162</v>
      </c>
    </row>
    <row r="629" spans="1:11">
      <c r="A629" s="22">
        <v>5788</v>
      </c>
      <c r="B629" s="20" t="s">
        <v>2169</v>
      </c>
      <c r="C629" s="20" t="s">
        <v>2533</v>
      </c>
      <c r="D629" s="10"/>
      <c r="E629" s="20" t="s">
        <v>68</v>
      </c>
      <c r="F629" s="20" t="s">
        <v>67</v>
      </c>
      <c r="G629" s="20" t="s">
        <v>67</v>
      </c>
      <c r="H629" s="20" t="s">
        <v>292</v>
      </c>
      <c r="I629" s="20" t="s">
        <v>292</v>
      </c>
      <c r="J629" s="22">
        <v>1</v>
      </c>
      <c r="K629" s="21" t="s">
        <v>2162</v>
      </c>
    </row>
    <row r="630" spans="1:11">
      <c r="A630" s="22">
        <v>5789</v>
      </c>
      <c r="B630" s="20" t="s">
        <v>2170</v>
      </c>
      <c r="C630" s="20" t="s">
        <v>2533</v>
      </c>
      <c r="D630" s="10"/>
      <c r="E630" s="20" t="s">
        <v>68</v>
      </c>
      <c r="F630" s="20" t="s">
        <v>67</v>
      </c>
      <c r="G630" s="20" t="s">
        <v>67</v>
      </c>
      <c r="H630" s="20" t="s">
        <v>292</v>
      </c>
      <c r="I630" s="20" t="s">
        <v>292</v>
      </c>
      <c r="J630" s="22">
        <v>1</v>
      </c>
      <c r="K630" s="21" t="s">
        <v>2162</v>
      </c>
    </row>
    <row r="631" spans="1:11">
      <c r="A631" s="22">
        <v>5790</v>
      </c>
      <c r="B631" s="20" t="s">
        <v>2171</v>
      </c>
      <c r="C631" s="20" t="s">
        <v>2533</v>
      </c>
      <c r="D631" s="10"/>
      <c r="E631" s="20" t="s">
        <v>68</v>
      </c>
      <c r="F631" s="20" t="s">
        <v>67</v>
      </c>
      <c r="G631" s="20" t="s">
        <v>67</v>
      </c>
      <c r="H631" s="20" t="s">
        <v>292</v>
      </c>
      <c r="I631" s="20" t="s">
        <v>292</v>
      </c>
      <c r="J631" s="22">
        <v>1</v>
      </c>
      <c r="K631" s="21" t="s">
        <v>2162</v>
      </c>
    </row>
    <row r="632" spans="1:11">
      <c r="A632" s="22">
        <v>5791</v>
      </c>
      <c r="B632" s="20" t="s">
        <v>2172</v>
      </c>
      <c r="C632" s="20" t="s">
        <v>2533</v>
      </c>
      <c r="D632" s="10"/>
      <c r="E632" s="20" t="s">
        <v>68</v>
      </c>
      <c r="F632" s="20" t="s">
        <v>67</v>
      </c>
      <c r="G632" s="20" t="s">
        <v>67</v>
      </c>
      <c r="H632" s="20" t="s">
        <v>292</v>
      </c>
      <c r="I632" s="20" t="s">
        <v>292</v>
      </c>
      <c r="J632" s="22">
        <v>1</v>
      </c>
      <c r="K632" s="21" t="s">
        <v>2162</v>
      </c>
    </row>
    <row r="633" spans="1:11">
      <c r="A633" s="22">
        <v>5794</v>
      </c>
      <c r="B633" s="20" t="s">
        <v>2173</v>
      </c>
      <c r="C633" s="20" t="s">
        <v>2533</v>
      </c>
      <c r="D633" s="10"/>
      <c r="E633" s="20" t="s">
        <v>68</v>
      </c>
      <c r="F633" s="20" t="s">
        <v>67</v>
      </c>
      <c r="G633" s="20" t="s">
        <v>67</v>
      </c>
      <c r="H633" s="20" t="s">
        <v>292</v>
      </c>
      <c r="I633" s="20" t="s">
        <v>292</v>
      </c>
      <c r="J633" s="22">
        <v>1</v>
      </c>
      <c r="K633" s="21" t="s">
        <v>2174</v>
      </c>
    </row>
    <row r="634" spans="1:11">
      <c r="A634" s="22">
        <v>5795</v>
      </c>
      <c r="B634" s="20" t="s">
        <v>2175</v>
      </c>
      <c r="C634" s="20" t="s">
        <v>2533</v>
      </c>
      <c r="D634" s="10"/>
      <c r="E634" s="20" t="s">
        <v>68</v>
      </c>
      <c r="F634" s="20" t="s">
        <v>67</v>
      </c>
      <c r="G634" s="20" t="s">
        <v>67</v>
      </c>
      <c r="H634" s="20" t="s">
        <v>292</v>
      </c>
      <c r="I634" s="20" t="s">
        <v>292</v>
      </c>
      <c r="J634" s="22">
        <v>1</v>
      </c>
      <c r="K634" s="21" t="s">
        <v>2174</v>
      </c>
    </row>
    <row r="635" spans="1:11">
      <c r="A635" s="22">
        <v>5796</v>
      </c>
      <c r="B635" s="20" t="s">
        <v>2176</v>
      </c>
      <c r="C635" s="20" t="s">
        <v>2533</v>
      </c>
      <c r="D635" s="10"/>
      <c r="E635" s="20" t="s">
        <v>68</v>
      </c>
      <c r="F635" s="20" t="s">
        <v>67</v>
      </c>
      <c r="G635" s="20" t="s">
        <v>67</v>
      </c>
      <c r="H635" s="20" t="s">
        <v>292</v>
      </c>
      <c r="I635" s="20" t="s">
        <v>292</v>
      </c>
      <c r="J635" s="22">
        <v>1</v>
      </c>
      <c r="K635" s="21" t="s">
        <v>2174</v>
      </c>
    </row>
    <row r="636" spans="1:11">
      <c r="A636" s="22">
        <v>5797</v>
      </c>
      <c r="B636" s="20" t="s">
        <v>2177</v>
      </c>
      <c r="C636" s="20" t="s">
        <v>2533</v>
      </c>
      <c r="D636" s="10"/>
      <c r="E636" s="20" t="s">
        <v>68</v>
      </c>
      <c r="F636" s="20" t="s">
        <v>67</v>
      </c>
      <c r="G636" s="20" t="s">
        <v>67</v>
      </c>
      <c r="H636" s="20" t="s">
        <v>292</v>
      </c>
      <c r="I636" s="20" t="s">
        <v>292</v>
      </c>
      <c r="J636" s="22">
        <v>1</v>
      </c>
      <c r="K636" s="21" t="s">
        <v>2174</v>
      </c>
    </row>
    <row r="637" spans="1:11">
      <c r="A637" s="22">
        <v>5798</v>
      </c>
      <c r="B637" s="20" t="s">
        <v>2178</v>
      </c>
      <c r="C637" s="20" t="s">
        <v>2533</v>
      </c>
      <c r="D637" s="10"/>
      <c r="E637" s="20" t="s">
        <v>67</v>
      </c>
      <c r="F637" s="20" t="s">
        <v>67</v>
      </c>
      <c r="G637" s="20" t="s">
        <v>67</v>
      </c>
      <c r="H637" s="20" t="s">
        <v>292</v>
      </c>
      <c r="I637" s="20" t="s">
        <v>292</v>
      </c>
      <c r="J637" s="22">
        <v>1</v>
      </c>
      <c r="K637" s="21" t="s">
        <v>2174</v>
      </c>
    </row>
    <row r="638" spans="1:11">
      <c r="A638" s="22">
        <v>5799</v>
      </c>
      <c r="B638" s="20" t="s">
        <v>2179</v>
      </c>
      <c r="C638" s="20" t="s">
        <v>2533</v>
      </c>
      <c r="D638" s="10"/>
      <c r="E638" s="20" t="s">
        <v>67</v>
      </c>
      <c r="F638" s="20" t="s">
        <v>67</v>
      </c>
      <c r="G638" s="20" t="s">
        <v>67</v>
      </c>
      <c r="H638" s="20" t="s">
        <v>292</v>
      </c>
      <c r="I638" s="20" t="s">
        <v>292</v>
      </c>
      <c r="J638" s="22">
        <v>1</v>
      </c>
      <c r="K638" s="21" t="s">
        <v>2174</v>
      </c>
    </row>
    <row r="639" spans="1:11">
      <c r="A639" s="22">
        <v>5800</v>
      </c>
      <c r="B639" s="20" t="s">
        <v>2180</v>
      </c>
      <c r="C639" s="20" t="s">
        <v>2533</v>
      </c>
      <c r="D639" s="10"/>
      <c r="E639" s="20" t="s">
        <v>67</v>
      </c>
      <c r="F639" s="20" t="s">
        <v>67</v>
      </c>
      <c r="G639" s="20" t="s">
        <v>67</v>
      </c>
      <c r="H639" s="20" t="s">
        <v>292</v>
      </c>
      <c r="I639" s="20" t="s">
        <v>292</v>
      </c>
      <c r="J639" s="22">
        <v>1</v>
      </c>
      <c r="K639" s="21" t="s">
        <v>2174</v>
      </c>
    </row>
    <row r="640" spans="1:11">
      <c r="A640" s="22">
        <v>5801</v>
      </c>
      <c r="B640" s="20" t="s">
        <v>2181</v>
      </c>
      <c r="C640" s="20" t="s">
        <v>2533</v>
      </c>
      <c r="D640" s="10"/>
      <c r="E640" s="20" t="s">
        <v>68</v>
      </c>
      <c r="F640" s="20" t="s">
        <v>67</v>
      </c>
      <c r="G640" s="20" t="s">
        <v>67</v>
      </c>
      <c r="H640" s="20" t="s">
        <v>292</v>
      </c>
      <c r="I640" s="20" t="s">
        <v>292</v>
      </c>
      <c r="J640" s="22">
        <v>1</v>
      </c>
      <c r="K640" s="21" t="s">
        <v>2174</v>
      </c>
    </row>
    <row r="641" spans="1:11">
      <c r="A641" s="22">
        <v>5802</v>
      </c>
      <c r="B641" s="20" t="s">
        <v>2182</v>
      </c>
      <c r="C641" s="20" t="s">
        <v>2533</v>
      </c>
      <c r="D641" s="10"/>
      <c r="E641" s="20" t="s">
        <v>67</v>
      </c>
      <c r="F641" s="20" t="s">
        <v>67</v>
      </c>
      <c r="G641" s="20" t="s">
        <v>67</v>
      </c>
      <c r="H641" s="20" t="s">
        <v>292</v>
      </c>
      <c r="I641" s="20" t="s">
        <v>292</v>
      </c>
      <c r="J641" s="22">
        <v>1</v>
      </c>
      <c r="K641" s="21" t="s">
        <v>2174</v>
      </c>
    </row>
    <row r="642" spans="1:11">
      <c r="A642" s="22">
        <v>5803</v>
      </c>
      <c r="B642" s="20" t="s">
        <v>2183</v>
      </c>
      <c r="C642" s="20" t="s">
        <v>2533</v>
      </c>
      <c r="D642" s="10"/>
      <c r="E642" s="20" t="s">
        <v>67</v>
      </c>
      <c r="F642" s="20" t="s">
        <v>67</v>
      </c>
      <c r="G642" s="20" t="s">
        <v>67</v>
      </c>
      <c r="H642" s="20" t="s">
        <v>292</v>
      </c>
      <c r="I642" s="20" t="s">
        <v>292</v>
      </c>
      <c r="J642" s="22">
        <v>1</v>
      </c>
      <c r="K642" s="21" t="s">
        <v>2174</v>
      </c>
    </row>
    <row r="643" spans="1:11">
      <c r="A643" s="22">
        <v>5804</v>
      </c>
      <c r="B643" s="20" t="s">
        <v>2184</v>
      </c>
      <c r="C643" s="20" t="s">
        <v>2533</v>
      </c>
      <c r="D643" s="10"/>
      <c r="E643" s="20" t="s">
        <v>67</v>
      </c>
      <c r="F643" s="20" t="s">
        <v>67</v>
      </c>
      <c r="G643" s="20" t="s">
        <v>67</v>
      </c>
      <c r="H643" s="20" t="s">
        <v>292</v>
      </c>
      <c r="I643" s="20" t="s">
        <v>292</v>
      </c>
      <c r="J643" s="22">
        <v>1</v>
      </c>
      <c r="K643" s="21" t="s">
        <v>2174</v>
      </c>
    </row>
    <row r="644" spans="1:11">
      <c r="A644" s="22">
        <v>5805</v>
      </c>
      <c r="B644" s="20" t="s">
        <v>2185</v>
      </c>
      <c r="C644" s="20" t="s">
        <v>2533</v>
      </c>
      <c r="D644" s="10"/>
      <c r="E644" s="20" t="s">
        <v>67</v>
      </c>
      <c r="F644" s="20" t="s">
        <v>67</v>
      </c>
      <c r="G644" s="20" t="s">
        <v>67</v>
      </c>
      <c r="H644" s="20" t="s">
        <v>292</v>
      </c>
      <c r="I644" s="20" t="s">
        <v>292</v>
      </c>
      <c r="J644" s="22">
        <v>1</v>
      </c>
      <c r="K644" s="21" t="s">
        <v>2174</v>
      </c>
    </row>
    <row r="645" spans="1:11">
      <c r="A645" s="22">
        <v>5820</v>
      </c>
      <c r="B645" s="20" t="s">
        <v>2186</v>
      </c>
      <c r="C645" s="20" t="s">
        <v>2126</v>
      </c>
      <c r="D645" s="22">
        <v>1075</v>
      </c>
      <c r="E645" s="20" t="s">
        <v>68</v>
      </c>
      <c r="F645" s="20" t="s">
        <v>68</v>
      </c>
      <c r="G645" s="20" t="s">
        <v>67</v>
      </c>
      <c r="H645" s="20" t="s">
        <v>2187</v>
      </c>
      <c r="I645" s="20" t="s">
        <v>46</v>
      </c>
      <c r="J645" s="22">
        <v>1</v>
      </c>
      <c r="K645" s="21" t="s">
        <v>2188</v>
      </c>
    </row>
    <row r="646" spans="1:11">
      <c r="A646" s="22">
        <v>5821</v>
      </c>
      <c r="B646" s="20" t="s">
        <v>2189</v>
      </c>
      <c r="C646" s="20" t="s">
        <v>2126</v>
      </c>
      <c r="D646" s="22">
        <v>1110</v>
      </c>
      <c r="E646" s="20" t="s">
        <v>68</v>
      </c>
      <c r="F646" s="20" t="s">
        <v>68</v>
      </c>
      <c r="G646" s="20" t="s">
        <v>67</v>
      </c>
      <c r="H646" s="20" t="s">
        <v>2190</v>
      </c>
      <c r="I646" s="20" t="s">
        <v>2191</v>
      </c>
      <c r="J646" s="22">
        <v>1</v>
      </c>
      <c r="K646" s="21" t="s">
        <v>2192</v>
      </c>
    </row>
    <row r="647" spans="1:11">
      <c r="A647" s="22">
        <v>5822</v>
      </c>
      <c r="B647" s="20" t="s">
        <v>2193</v>
      </c>
      <c r="C647" s="20" t="s">
        <v>2126</v>
      </c>
      <c r="D647" s="22">
        <v>1068</v>
      </c>
      <c r="E647" s="20" t="s">
        <v>68</v>
      </c>
      <c r="F647" s="20" t="s">
        <v>68</v>
      </c>
      <c r="G647" s="20" t="s">
        <v>67</v>
      </c>
      <c r="H647" s="20" t="s">
        <v>2194</v>
      </c>
      <c r="I647" s="20" t="s">
        <v>2195</v>
      </c>
      <c r="J647" s="22">
        <v>1</v>
      </c>
      <c r="K647" s="21" t="s">
        <v>2192</v>
      </c>
    </row>
    <row r="648" spans="1:11">
      <c r="A648" s="22">
        <v>5823</v>
      </c>
      <c r="B648" s="20" t="s">
        <v>2196</v>
      </c>
      <c r="C648" s="20" t="s">
        <v>2126</v>
      </c>
      <c r="D648" s="22">
        <v>1045</v>
      </c>
      <c r="E648" s="20" t="s">
        <v>68</v>
      </c>
      <c r="F648" s="20" t="s">
        <v>68</v>
      </c>
      <c r="G648" s="20" t="s">
        <v>67</v>
      </c>
      <c r="H648" s="20" t="s">
        <v>2197</v>
      </c>
      <c r="I648" s="20" t="s">
        <v>2198</v>
      </c>
      <c r="J648" s="22">
        <v>1</v>
      </c>
      <c r="K648" s="21" t="s">
        <v>2199</v>
      </c>
    </row>
    <row r="649" spans="1:11">
      <c r="A649" s="22">
        <v>5824</v>
      </c>
      <c r="B649" s="20" t="s">
        <v>2200</v>
      </c>
      <c r="C649" s="20" t="s">
        <v>2126</v>
      </c>
      <c r="D649" s="10"/>
      <c r="E649" s="20" t="s">
        <v>68</v>
      </c>
      <c r="F649" s="20" t="s">
        <v>67</v>
      </c>
      <c r="G649" s="20" t="s">
        <v>67</v>
      </c>
      <c r="H649" s="20" t="s">
        <v>4</v>
      </c>
      <c r="I649" s="20" t="s">
        <v>4</v>
      </c>
      <c r="J649" s="22">
        <v>1</v>
      </c>
      <c r="K649" s="21" t="s">
        <v>2192</v>
      </c>
    </row>
    <row r="650" spans="1:11">
      <c r="A650" s="22">
        <v>5825</v>
      </c>
      <c r="B650" s="20" t="s">
        <v>2201</v>
      </c>
      <c r="C650" s="20" t="s">
        <v>2126</v>
      </c>
      <c r="D650" s="10"/>
      <c r="E650" s="20" t="s">
        <v>68</v>
      </c>
      <c r="F650" s="20" t="s">
        <v>67</v>
      </c>
      <c r="G650" s="20" t="s">
        <v>67</v>
      </c>
      <c r="H650" s="20" t="s">
        <v>4</v>
      </c>
      <c r="I650" s="20" t="s">
        <v>4</v>
      </c>
      <c r="J650" s="22">
        <v>1</v>
      </c>
      <c r="K650" s="21" t="s">
        <v>2192</v>
      </c>
    </row>
    <row r="651" spans="1:11">
      <c r="A651" s="22">
        <v>5826</v>
      </c>
      <c r="B651" s="20" t="s">
        <v>2202</v>
      </c>
      <c r="C651" s="20" t="s">
        <v>2126</v>
      </c>
      <c r="D651" s="10"/>
      <c r="E651" s="20" t="s">
        <v>68</v>
      </c>
      <c r="F651" s="20" t="s">
        <v>67</v>
      </c>
      <c r="G651" s="20" t="s">
        <v>67</v>
      </c>
      <c r="H651" s="20" t="s">
        <v>4</v>
      </c>
      <c r="I651" s="20" t="s">
        <v>4</v>
      </c>
      <c r="J651" s="22">
        <v>1</v>
      </c>
      <c r="K651" s="21" t="s">
        <v>2192</v>
      </c>
    </row>
    <row r="652" spans="1:11">
      <c r="A652" s="22">
        <v>5827</v>
      </c>
      <c r="B652" s="20" t="s">
        <v>2203</v>
      </c>
      <c r="C652" s="20" t="s">
        <v>2126</v>
      </c>
      <c r="D652" s="22">
        <v>1076</v>
      </c>
      <c r="E652" s="20" t="s">
        <v>68</v>
      </c>
      <c r="F652" s="20" t="s">
        <v>67</v>
      </c>
      <c r="G652" s="20" t="s">
        <v>67</v>
      </c>
      <c r="H652" s="20" t="s">
        <v>2204</v>
      </c>
      <c r="I652" s="20" t="s">
        <v>2205</v>
      </c>
      <c r="J652" s="22">
        <v>1</v>
      </c>
      <c r="K652" s="21" t="s">
        <v>2192</v>
      </c>
    </row>
    <row r="653" spans="1:11">
      <c r="A653" s="22">
        <v>5828</v>
      </c>
      <c r="B653" s="20" t="s">
        <v>2206</v>
      </c>
      <c r="C653" s="20" t="s">
        <v>2126</v>
      </c>
      <c r="D653" s="22">
        <v>1107</v>
      </c>
      <c r="E653" s="20" t="s">
        <v>68</v>
      </c>
      <c r="F653" s="20" t="s">
        <v>68</v>
      </c>
      <c r="G653" s="20" t="s">
        <v>67</v>
      </c>
      <c r="H653" s="20" t="s">
        <v>2207</v>
      </c>
      <c r="I653" s="20" t="s">
        <v>2208</v>
      </c>
      <c r="J653" s="22">
        <v>1</v>
      </c>
      <c r="K653" s="21" t="s">
        <v>2192</v>
      </c>
    </row>
    <row r="654" spans="1:11">
      <c r="A654" s="22">
        <v>5829</v>
      </c>
      <c r="B654" s="20" t="s">
        <v>2209</v>
      </c>
      <c r="C654" s="20" t="s">
        <v>2531</v>
      </c>
      <c r="D654" s="10"/>
      <c r="E654" s="20" t="s">
        <v>68</v>
      </c>
      <c r="F654" s="20" t="s">
        <v>67</v>
      </c>
      <c r="G654" s="20" t="s">
        <v>67</v>
      </c>
      <c r="H654" s="20" t="s">
        <v>292</v>
      </c>
      <c r="I654" s="20" t="s">
        <v>292</v>
      </c>
      <c r="J654" s="22">
        <v>1</v>
      </c>
      <c r="K654" s="21" t="s">
        <v>2210</v>
      </c>
    </row>
    <row r="655" spans="1:11">
      <c r="A655" s="22">
        <v>5830</v>
      </c>
      <c r="B655" s="20" t="s">
        <v>2211</v>
      </c>
      <c r="C655" s="20" t="s">
        <v>2531</v>
      </c>
      <c r="D655" s="10"/>
      <c r="E655" s="20" t="s">
        <v>68</v>
      </c>
      <c r="F655" s="20" t="s">
        <v>67</v>
      </c>
      <c r="G655" s="20" t="s">
        <v>67</v>
      </c>
      <c r="H655" s="20" t="s">
        <v>292</v>
      </c>
      <c r="I655" s="20" t="s">
        <v>292</v>
      </c>
      <c r="J655" s="22">
        <v>1</v>
      </c>
      <c r="K655" s="21" t="s">
        <v>2210</v>
      </c>
    </row>
    <row r="656" spans="1:11">
      <c r="A656" s="22">
        <v>5831</v>
      </c>
      <c r="B656" s="20" t="s">
        <v>2212</v>
      </c>
      <c r="C656" s="20" t="s">
        <v>2531</v>
      </c>
      <c r="D656" s="10"/>
      <c r="E656" s="20" t="s">
        <v>68</v>
      </c>
      <c r="F656" s="20" t="s">
        <v>67</v>
      </c>
      <c r="G656" s="20" t="s">
        <v>67</v>
      </c>
      <c r="H656" s="20" t="s">
        <v>292</v>
      </c>
      <c r="I656" s="20" t="s">
        <v>292</v>
      </c>
      <c r="J656" s="22">
        <v>1</v>
      </c>
      <c r="K656" s="21" t="s">
        <v>2210</v>
      </c>
    </row>
    <row r="657" spans="1:11">
      <c r="A657" s="22">
        <v>6188</v>
      </c>
      <c r="B657" s="20" t="s">
        <v>2213</v>
      </c>
      <c r="C657" s="20" t="s">
        <v>2532</v>
      </c>
      <c r="D657" s="10"/>
      <c r="E657" s="20" t="s">
        <v>68</v>
      </c>
      <c r="F657" s="20" t="s">
        <v>67</v>
      </c>
      <c r="G657" s="20" t="s">
        <v>67</v>
      </c>
      <c r="H657" s="20" t="s">
        <v>4</v>
      </c>
      <c r="I657" s="20" t="s">
        <v>4</v>
      </c>
      <c r="J657" s="22">
        <v>1</v>
      </c>
      <c r="K657" s="21" t="s">
        <v>2214</v>
      </c>
    </row>
    <row r="658" spans="1:11">
      <c r="A658" s="22">
        <v>6197</v>
      </c>
      <c r="B658" s="20" t="s">
        <v>2215</v>
      </c>
      <c r="C658" s="20" t="s">
        <v>2534</v>
      </c>
      <c r="D658" s="10"/>
      <c r="E658" s="20" t="s">
        <v>67</v>
      </c>
      <c r="F658" s="20" t="s">
        <v>67</v>
      </c>
      <c r="G658" s="20" t="s">
        <v>67</v>
      </c>
      <c r="H658" s="20" t="s">
        <v>2216</v>
      </c>
      <c r="I658" s="20" t="s">
        <v>4</v>
      </c>
      <c r="J658" s="22">
        <v>1</v>
      </c>
      <c r="K658" s="21" t="s">
        <v>2019</v>
      </c>
    </row>
    <row r="659" spans="1:11">
      <c r="A659" s="22">
        <v>6198</v>
      </c>
      <c r="B659" s="20" t="s">
        <v>2217</v>
      </c>
      <c r="C659" s="20" t="s">
        <v>2534</v>
      </c>
      <c r="D659" s="22">
        <v>1107</v>
      </c>
      <c r="E659" s="20" t="s">
        <v>68</v>
      </c>
      <c r="F659" s="20" t="s">
        <v>4</v>
      </c>
      <c r="G659" s="20" t="s">
        <v>4</v>
      </c>
      <c r="H659" s="20" t="s">
        <v>2218</v>
      </c>
      <c r="I659" s="20" t="s">
        <v>4</v>
      </c>
      <c r="J659" s="22">
        <v>1</v>
      </c>
      <c r="K659" s="21" t="s">
        <v>2019</v>
      </c>
    </row>
    <row r="660" spans="1:11">
      <c r="A660" s="22">
        <v>6230</v>
      </c>
      <c r="B660" s="20" t="s">
        <v>2219</v>
      </c>
      <c r="C660" s="20" t="s">
        <v>2532</v>
      </c>
      <c r="D660" s="10"/>
      <c r="E660" s="20" t="s">
        <v>68</v>
      </c>
      <c r="F660" s="20" t="s">
        <v>67</v>
      </c>
      <c r="G660" s="20" t="s">
        <v>67</v>
      </c>
      <c r="H660" s="20" t="s">
        <v>292</v>
      </c>
      <c r="I660" s="20" t="s">
        <v>292</v>
      </c>
      <c r="J660" s="22">
        <v>1</v>
      </c>
      <c r="K660" s="21" t="s">
        <v>2220</v>
      </c>
    </row>
    <row r="661" spans="1:11">
      <c r="A661" s="22">
        <v>6236</v>
      </c>
      <c r="B661" s="20" t="s">
        <v>2221</v>
      </c>
      <c r="C661" s="20" t="s">
        <v>2126</v>
      </c>
      <c r="D661" s="22">
        <v>1096</v>
      </c>
      <c r="E661" s="20" t="s">
        <v>68</v>
      </c>
      <c r="F661" s="20" t="s">
        <v>68</v>
      </c>
      <c r="G661" s="20" t="s">
        <v>67</v>
      </c>
      <c r="H661" s="20" t="s">
        <v>2222</v>
      </c>
      <c r="I661" s="20" t="s">
        <v>47</v>
      </c>
      <c r="J661" s="22">
        <v>1</v>
      </c>
      <c r="K661" s="21" t="s">
        <v>2223</v>
      </c>
    </row>
    <row r="662" spans="1:11">
      <c r="A662" s="22">
        <v>6238</v>
      </c>
      <c r="B662" s="20" t="s">
        <v>2224</v>
      </c>
      <c r="C662" s="20" t="s">
        <v>2126</v>
      </c>
      <c r="D662" s="22">
        <v>974</v>
      </c>
      <c r="E662" s="20" t="s">
        <v>4</v>
      </c>
      <c r="F662" s="20" t="s">
        <v>68</v>
      </c>
      <c r="G662" s="20" t="s">
        <v>4</v>
      </c>
      <c r="H662" s="20" t="s">
        <v>2225</v>
      </c>
      <c r="I662" s="20" t="s">
        <v>48</v>
      </c>
      <c r="J662" s="22">
        <v>1</v>
      </c>
      <c r="K662" s="21" t="s">
        <v>2226</v>
      </c>
    </row>
    <row r="663" spans="1:11">
      <c r="A663" s="22">
        <v>6277</v>
      </c>
      <c r="B663" s="20" t="s">
        <v>2227</v>
      </c>
      <c r="C663" s="20" t="s">
        <v>2534</v>
      </c>
      <c r="D663" s="10"/>
      <c r="E663" s="20" t="s">
        <v>4</v>
      </c>
      <c r="F663" s="20" t="s">
        <v>67</v>
      </c>
      <c r="G663" s="20" t="s">
        <v>67</v>
      </c>
      <c r="H663" s="20" t="s">
        <v>292</v>
      </c>
      <c r="I663" s="20" t="s">
        <v>292</v>
      </c>
      <c r="J663" s="22">
        <v>1</v>
      </c>
      <c r="K663" s="21" t="s">
        <v>2228</v>
      </c>
    </row>
    <row r="664" spans="1:11">
      <c r="A664" s="22">
        <v>6279</v>
      </c>
      <c r="B664" s="20" t="s">
        <v>2229</v>
      </c>
      <c r="C664" s="20" t="s">
        <v>2534</v>
      </c>
      <c r="D664" s="10"/>
      <c r="E664" s="20" t="s">
        <v>4</v>
      </c>
      <c r="F664" s="20" t="s">
        <v>67</v>
      </c>
      <c r="G664" s="20" t="s">
        <v>67</v>
      </c>
      <c r="H664" s="20" t="s">
        <v>292</v>
      </c>
      <c r="I664" s="20" t="s">
        <v>292</v>
      </c>
      <c r="J664" s="22">
        <v>1</v>
      </c>
      <c r="K664" s="21" t="s">
        <v>2228</v>
      </c>
    </row>
    <row r="665" spans="1:11">
      <c r="A665" s="22">
        <v>6280</v>
      </c>
      <c r="B665" s="20" t="s">
        <v>2230</v>
      </c>
      <c r="C665" s="20" t="s">
        <v>2534</v>
      </c>
      <c r="D665" s="10"/>
      <c r="E665" s="20" t="s">
        <v>68</v>
      </c>
      <c r="F665" s="20" t="s">
        <v>67</v>
      </c>
      <c r="G665" s="20" t="s">
        <v>67</v>
      </c>
      <c r="H665" s="20" t="s">
        <v>292</v>
      </c>
      <c r="I665" s="20" t="s">
        <v>292</v>
      </c>
      <c r="J665" s="22">
        <v>1</v>
      </c>
      <c r="K665" s="21" t="s">
        <v>2228</v>
      </c>
    </row>
    <row r="666" spans="1:11">
      <c r="A666" s="22">
        <v>6366</v>
      </c>
      <c r="B666" s="20" t="s">
        <v>2231</v>
      </c>
      <c r="C666" s="20" t="s">
        <v>2531</v>
      </c>
      <c r="D666" s="10"/>
      <c r="E666" s="20" t="s">
        <v>68</v>
      </c>
      <c r="F666" s="20" t="s">
        <v>67</v>
      </c>
      <c r="G666" s="20" t="s">
        <v>67</v>
      </c>
      <c r="H666" s="20" t="s">
        <v>292</v>
      </c>
      <c r="I666" s="20" t="s">
        <v>292</v>
      </c>
      <c r="J666" s="22">
        <v>1</v>
      </c>
      <c r="K666" s="21" t="s">
        <v>2112</v>
      </c>
    </row>
    <row r="667" spans="1:11">
      <c r="A667" s="22">
        <v>6589</v>
      </c>
      <c r="B667" s="20" t="s">
        <v>2232</v>
      </c>
      <c r="C667" s="20" t="s">
        <v>2532</v>
      </c>
      <c r="D667" s="20">
        <v>1046</v>
      </c>
      <c r="E667" s="20" t="s">
        <v>68</v>
      </c>
      <c r="F667" s="20" t="s">
        <v>68</v>
      </c>
      <c r="G667" s="20" t="s">
        <v>67</v>
      </c>
      <c r="H667" s="20" t="s">
        <v>2233</v>
      </c>
      <c r="I667" s="20" t="s">
        <v>2234</v>
      </c>
      <c r="J667" s="22">
        <v>1</v>
      </c>
      <c r="K667" s="21" t="s">
        <v>2235</v>
      </c>
    </row>
    <row r="668" spans="1:11">
      <c r="A668" s="22">
        <v>6590</v>
      </c>
      <c r="B668" s="20" t="s">
        <v>2236</v>
      </c>
      <c r="C668" s="20" t="s">
        <v>2532</v>
      </c>
      <c r="D668" s="22">
        <v>1038</v>
      </c>
      <c r="E668" s="20" t="s">
        <v>4</v>
      </c>
      <c r="F668" s="20" t="s">
        <v>68</v>
      </c>
      <c r="G668" s="20" t="s">
        <v>67</v>
      </c>
      <c r="H668" s="20" t="s">
        <v>2237</v>
      </c>
      <c r="I668" s="20" t="s">
        <v>2238</v>
      </c>
      <c r="J668" s="22">
        <v>1</v>
      </c>
      <c r="K668" s="21" t="s">
        <v>2239</v>
      </c>
    </row>
    <row r="669" spans="1:11">
      <c r="A669" s="22">
        <v>6620</v>
      </c>
      <c r="B669" s="20" t="s">
        <v>2240</v>
      </c>
      <c r="C669" s="20" t="s">
        <v>2126</v>
      </c>
      <c r="D669" s="22">
        <v>1092</v>
      </c>
      <c r="E669" s="20" t="s">
        <v>68</v>
      </c>
      <c r="F669" s="20" t="s">
        <v>68</v>
      </c>
      <c r="G669" s="20" t="s">
        <v>67</v>
      </c>
      <c r="H669" s="20" t="s">
        <v>2241</v>
      </c>
      <c r="I669" s="20" t="s">
        <v>49</v>
      </c>
      <c r="J669" s="22">
        <v>1</v>
      </c>
      <c r="K669" s="21" t="s">
        <v>2242</v>
      </c>
    </row>
    <row r="670" spans="1:11">
      <c r="A670" s="22">
        <v>6621</v>
      </c>
      <c r="B670" s="20" t="s">
        <v>2243</v>
      </c>
      <c r="C670" s="20" t="s">
        <v>2532</v>
      </c>
      <c r="D670" s="10"/>
      <c r="E670" s="20" t="s">
        <v>68</v>
      </c>
      <c r="F670" s="20" t="s">
        <v>67</v>
      </c>
      <c r="G670" s="20" t="s">
        <v>67</v>
      </c>
      <c r="H670" s="20" t="s">
        <v>292</v>
      </c>
      <c r="I670" s="20" t="s">
        <v>292</v>
      </c>
      <c r="J670" s="22">
        <v>1</v>
      </c>
      <c r="K670" s="21" t="s">
        <v>2244</v>
      </c>
    </row>
    <row r="671" spans="1:11">
      <c r="A671" s="22">
        <v>6622</v>
      </c>
      <c r="B671" s="20" t="s">
        <v>2245</v>
      </c>
      <c r="C671" s="20" t="s">
        <v>2126</v>
      </c>
      <c r="D671" s="10"/>
      <c r="E671" s="20" t="s">
        <v>68</v>
      </c>
      <c r="F671" s="20" t="s">
        <v>67</v>
      </c>
      <c r="G671" s="20" t="s">
        <v>67</v>
      </c>
      <c r="H671" s="20" t="s">
        <v>292</v>
      </c>
      <c r="I671" s="20" t="s">
        <v>292</v>
      </c>
      <c r="J671" s="22">
        <v>1</v>
      </c>
      <c r="K671" s="21" t="s">
        <v>2246</v>
      </c>
    </row>
    <row r="672" spans="1:11">
      <c r="A672" s="22">
        <v>6623</v>
      </c>
      <c r="B672" s="20" t="s">
        <v>2247</v>
      </c>
      <c r="C672" s="20" t="s">
        <v>2126</v>
      </c>
      <c r="D672" s="10"/>
      <c r="E672" s="20" t="s">
        <v>68</v>
      </c>
      <c r="F672" s="20" t="s">
        <v>67</v>
      </c>
      <c r="G672" s="20" t="s">
        <v>67</v>
      </c>
      <c r="H672" s="20" t="s">
        <v>292</v>
      </c>
      <c r="I672" s="20" t="s">
        <v>292</v>
      </c>
      <c r="J672" s="22">
        <v>1</v>
      </c>
      <c r="K672" s="21" t="s">
        <v>2246</v>
      </c>
    </row>
    <row r="673" spans="1:11">
      <c r="A673" s="22">
        <v>6624</v>
      </c>
      <c r="B673" s="20" t="s">
        <v>2248</v>
      </c>
      <c r="C673" s="20" t="s">
        <v>2126</v>
      </c>
      <c r="D673" s="10"/>
      <c r="E673" s="20" t="s">
        <v>68</v>
      </c>
      <c r="F673" s="20" t="s">
        <v>67</v>
      </c>
      <c r="G673" s="20" t="s">
        <v>67</v>
      </c>
      <c r="H673" s="20" t="s">
        <v>292</v>
      </c>
      <c r="I673" s="20" t="s">
        <v>292</v>
      </c>
      <c r="J673" s="22">
        <v>1</v>
      </c>
      <c r="K673" s="21" t="s">
        <v>2246</v>
      </c>
    </row>
    <row r="674" spans="1:11">
      <c r="A674" s="22">
        <v>6625</v>
      </c>
      <c r="B674" s="20" t="s">
        <v>2249</v>
      </c>
      <c r="C674" s="20" t="s">
        <v>2126</v>
      </c>
      <c r="D674" s="10"/>
      <c r="E674" s="20" t="s">
        <v>4</v>
      </c>
      <c r="F674" s="20" t="s">
        <v>67</v>
      </c>
      <c r="G674" s="20" t="s">
        <v>67</v>
      </c>
      <c r="H674" s="20" t="s">
        <v>292</v>
      </c>
      <c r="I674" s="20" t="s">
        <v>292</v>
      </c>
      <c r="J674" s="22">
        <v>3</v>
      </c>
      <c r="K674" s="21" t="s">
        <v>2250</v>
      </c>
    </row>
    <row r="675" spans="1:11">
      <c r="A675" s="22">
        <v>6628</v>
      </c>
      <c r="B675" s="20" t="s">
        <v>2251</v>
      </c>
      <c r="C675" s="20" t="s">
        <v>2126</v>
      </c>
      <c r="D675" s="22">
        <v>1022</v>
      </c>
      <c r="E675" s="20" t="s">
        <v>4</v>
      </c>
      <c r="F675" s="20" t="s">
        <v>68</v>
      </c>
      <c r="G675" s="20" t="s">
        <v>4</v>
      </c>
      <c r="H675" s="20" t="s">
        <v>2252</v>
      </c>
      <c r="I675" s="20" t="s">
        <v>50</v>
      </c>
      <c r="J675" s="22">
        <v>1</v>
      </c>
      <c r="K675" s="21" t="s">
        <v>2253</v>
      </c>
    </row>
    <row r="676" spans="1:11">
      <c r="A676" s="22">
        <v>6822</v>
      </c>
      <c r="B676" s="20" t="s">
        <v>2254</v>
      </c>
      <c r="C676" s="20" t="s">
        <v>2531</v>
      </c>
      <c r="D676" s="10"/>
      <c r="E676" s="20" t="s">
        <v>68</v>
      </c>
      <c r="F676" s="20" t="s">
        <v>67</v>
      </c>
      <c r="G676" s="20" t="s">
        <v>67</v>
      </c>
      <c r="H676" s="20" t="s">
        <v>4</v>
      </c>
      <c r="I676" s="20" t="s">
        <v>292</v>
      </c>
      <c r="J676" s="22">
        <v>1</v>
      </c>
      <c r="K676" s="21" t="s">
        <v>2112</v>
      </c>
    </row>
    <row r="677" spans="1:11">
      <c r="A677" s="22">
        <v>6843</v>
      </c>
      <c r="B677" s="20" t="s">
        <v>2255</v>
      </c>
      <c r="C677" s="20" t="s">
        <v>2532</v>
      </c>
      <c r="D677" s="10"/>
      <c r="E677" s="20" t="s">
        <v>68</v>
      </c>
      <c r="F677" s="20" t="s">
        <v>67</v>
      </c>
      <c r="G677" s="20" t="s">
        <v>67</v>
      </c>
      <c r="H677" s="20" t="s">
        <v>292</v>
      </c>
      <c r="I677" s="20" t="s">
        <v>292</v>
      </c>
      <c r="J677" s="22">
        <v>1</v>
      </c>
      <c r="K677" s="21" t="s">
        <v>2239</v>
      </c>
    </row>
    <row r="678" spans="1:11">
      <c r="A678" s="22">
        <v>6862</v>
      </c>
      <c r="B678" s="20" t="s">
        <v>2256</v>
      </c>
      <c r="C678" s="20" t="s">
        <v>2531</v>
      </c>
      <c r="D678" s="10"/>
      <c r="E678" s="20" t="s">
        <v>68</v>
      </c>
      <c r="F678" s="20" t="s">
        <v>67</v>
      </c>
      <c r="G678" s="20" t="s">
        <v>67</v>
      </c>
      <c r="H678" s="20" t="s">
        <v>292</v>
      </c>
      <c r="I678" s="20" t="s">
        <v>292</v>
      </c>
      <c r="J678" s="22">
        <v>1</v>
      </c>
      <c r="K678" s="21" t="s">
        <v>2112</v>
      </c>
    </row>
    <row r="679" spans="1:11">
      <c r="A679" s="22">
        <v>6929</v>
      </c>
      <c r="B679" s="20" t="s">
        <v>2257</v>
      </c>
      <c r="C679" s="20" t="s">
        <v>2532</v>
      </c>
      <c r="D679" s="22">
        <v>966</v>
      </c>
      <c r="E679" s="20" t="s">
        <v>68</v>
      </c>
      <c r="F679" s="20" t="s">
        <v>68</v>
      </c>
      <c r="G679" s="20" t="s">
        <v>67</v>
      </c>
      <c r="H679" s="20" t="s">
        <v>2258</v>
      </c>
      <c r="I679" s="20" t="s">
        <v>51</v>
      </c>
      <c r="J679" s="22">
        <v>1</v>
      </c>
      <c r="K679" s="21" t="s">
        <v>2259</v>
      </c>
    </row>
    <row r="680" spans="1:11">
      <c r="A680" s="22">
        <v>6934</v>
      </c>
      <c r="B680" s="20" t="s">
        <v>2260</v>
      </c>
      <c r="C680" s="20" t="s">
        <v>2126</v>
      </c>
      <c r="D680" s="10"/>
      <c r="E680" s="20" t="s">
        <v>68</v>
      </c>
      <c r="F680" s="20" t="s">
        <v>67</v>
      </c>
      <c r="G680" s="20" t="s">
        <v>67</v>
      </c>
      <c r="H680" s="20" t="s">
        <v>292</v>
      </c>
      <c r="I680" s="20" t="s">
        <v>292</v>
      </c>
      <c r="J680" s="22">
        <v>1</v>
      </c>
      <c r="K680" s="21" t="s">
        <v>2261</v>
      </c>
    </row>
    <row r="681" spans="1:11">
      <c r="A681" s="22">
        <v>6935</v>
      </c>
      <c r="B681" s="20" t="s">
        <v>2262</v>
      </c>
      <c r="C681" s="20" t="s">
        <v>2126</v>
      </c>
      <c r="D681" s="10"/>
      <c r="E681" s="20" t="s">
        <v>68</v>
      </c>
      <c r="F681" s="20" t="s">
        <v>67</v>
      </c>
      <c r="G681" s="20" t="s">
        <v>67</v>
      </c>
      <c r="H681" s="20" t="s">
        <v>292</v>
      </c>
      <c r="I681" s="20" t="s">
        <v>292</v>
      </c>
      <c r="J681" s="22">
        <v>1</v>
      </c>
      <c r="K681" s="21" t="s">
        <v>2263</v>
      </c>
    </row>
    <row r="682" spans="1:11">
      <c r="A682" s="22">
        <v>6936</v>
      </c>
      <c r="B682" s="20" t="s">
        <v>2264</v>
      </c>
      <c r="C682" s="20" t="s">
        <v>2126</v>
      </c>
      <c r="D682" s="10"/>
      <c r="E682" s="20" t="s">
        <v>68</v>
      </c>
      <c r="F682" s="20" t="s">
        <v>67</v>
      </c>
      <c r="G682" s="20" t="s">
        <v>67</v>
      </c>
      <c r="H682" s="20" t="s">
        <v>292</v>
      </c>
      <c r="I682" s="20" t="s">
        <v>292</v>
      </c>
      <c r="J682" s="22">
        <v>1</v>
      </c>
      <c r="K682" s="21" t="s">
        <v>2265</v>
      </c>
    </row>
    <row r="683" spans="1:11">
      <c r="A683" s="22">
        <v>6937</v>
      </c>
      <c r="B683" s="20" t="s">
        <v>2266</v>
      </c>
      <c r="C683" s="20" t="s">
        <v>2126</v>
      </c>
      <c r="D683" s="10"/>
      <c r="E683" s="20" t="s">
        <v>68</v>
      </c>
      <c r="F683" s="20" t="s">
        <v>67</v>
      </c>
      <c r="G683" s="20" t="s">
        <v>67</v>
      </c>
      <c r="H683" s="20" t="s">
        <v>292</v>
      </c>
      <c r="I683" s="20" t="s">
        <v>292</v>
      </c>
      <c r="J683" s="22">
        <v>1</v>
      </c>
      <c r="K683" s="21" t="s">
        <v>2267</v>
      </c>
    </row>
    <row r="684" spans="1:11">
      <c r="A684" s="22">
        <v>6938</v>
      </c>
      <c r="B684" s="20" t="s">
        <v>2268</v>
      </c>
      <c r="C684" s="20" t="s">
        <v>2126</v>
      </c>
      <c r="D684" s="10"/>
      <c r="E684" s="20" t="s">
        <v>68</v>
      </c>
      <c r="F684" s="20" t="s">
        <v>67</v>
      </c>
      <c r="G684" s="20" t="s">
        <v>67</v>
      </c>
      <c r="H684" s="20" t="s">
        <v>292</v>
      </c>
      <c r="I684" s="20" t="s">
        <v>292</v>
      </c>
      <c r="J684" s="22">
        <v>1</v>
      </c>
      <c r="K684" s="21" t="s">
        <v>2267</v>
      </c>
    </row>
    <row r="685" spans="1:11">
      <c r="A685" s="22">
        <v>6939</v>
      </c>
      <c r="B685" s="20" t="s">
        <v>2269</v>
      </c>
      <c r="C685" s="20" t="s">
        <v>2126</v>
      </c>
      <c r="D685" s="10"/>
      <c r="E685" s="20" t="s">
        <v>68</v>
      </c>
      <c r="F685" s="20" t="s">
        <v>67</v>
      </c>
      <c r="G685" s="20" t="s">
        <v>67</v>
      </c>
      <c r="H685" s="20" t="s">
        <v>292</v>
      </c>
      <c r="I685" s="20" t="s">
        <v>292</v>
      </c>
      <c r="J685" s="22">
        <v>1</v>
      </c>
      <c r="K685" s="21" t="s">
        <v>2267</v>
      </c>
    </row>
    <row r="686" spans="1:11">
      <c r="A686" s="22">
        <v>6940</v>
      </c>
      <c r="B686" s="20" t="s">
        <v>2270</v>
      </c>
      <c r="C686" s="20" t="s">
        <v>2126</v>
      </c>
      <c r="D686" s="10"/>
      <c r="E686" s="20" t="s">
        <v>68</v>
      </c>
      <c r="F686" s="20" t="s">
        <v>67</v>
      </c>
      <c r="G686" s="20" t="s">
        <v>67</v>
      </c>
      <c r="H686" s="20" t="s">
        <v>292</v>
      </c>
      <c r="I686" s="20" t="s">
        <v>292</v>
      </c>
      <c r="J686" s="22">
        <v>1</v>
      </c>
      <c r="K686" s="21" t="s">
        <v>2267</v>
      </c>
    </row>
    <row r="687" spans="1:11">
      <c r="A687" s="22">
        <v>6941</v>
      </c>
      <c r="B687" s="20" t="s">
        <v>2271</v>
      </c>
      <c r="C687" s="20" t="s">
        <v>2126</v>
      </c>
      <c r="D687" s="10"/>
      <c r="E687" s="20" t="s">
        <v>68</v>
      </c>
      <c r="F687" s="20" t="s">
        <v>67</v>
      </c>
      <c r="G687" s="20" t="s">
        <v>67</v>
      </c>
      <c r="H687" s="20" t="s">
        <v>292</v>
      </c>
      <c r="I687" s="20" t="s">
        <v>292</v>
      </c>
      <c r="J687" s="22">
        <v>1</v>
      </c>
      <c r="K687" s="21" t="s">
        <v>2267</v>
      </c>
    </row>
    <row r="688" spans="1:11">
      <c r="A688" s="22">
        <v>6942</v>
      </c>
      <c r="B688" s="20" t="s">
        <v>2272</v>
      </c>
      <c r="C688" s="20" t="s">
        <v>2126</v>
      </c>
      <c r="D688" s="10"/>
      <c r="E688" s="20" t="s">
        <v>68</v>
      </c>
      <c r="F688" s="20" t="s">
        <v>67</v>
      </c>
      <c r="G688" s="20" t="s">
        <v>67</v>
      </c>
      <c r="H688" s="20" t="s">
        <v>292</v>
      </c>
      <c r="I688" s="20" t="s">
        <v>292</v>
      </c>
      <c r="J688" s="22">
        <v>1</v>
      </c>
      <c r="K688" s="21" t="s">
        <v>2267</v>
      </c>
    </row>
    <row r="689" spans="1:11">
      <c r="A689" s="22">
        <v>6944</v>
      </c>
      <c r="B689" s="20" t="s">
        <v>2273</v>
      </c>
      <c r="C689" s="20" t="s">
        <v>2126</v>
      </c>
      <c r="D689" s="10"/>
      <c r="E689" s="20" t="s">
        <v>68</v>
      </c>
      <c r="F689" s="20" t="s">
        <v>67</v>
      </c>
      <c r="G689" s="20" t="s">
        <v>67</v>
      </c>
      <c r="H689" s="20" t="s">
        <v>292</v>
      </c>
      <c r="I689" s="20" t="s">
        <v>292</v>
      </c>
      <c r="J689" s="22">
        <v>1</v>
      </c>
      <c r="K689" s="21" t="s">
        <v>2274</v>
      </c>
    </row>
    <row r="690" spans="1:11">
      <c r="A690" s="22">
        <v>6951</v>
      </c>
      <c r="B690" s="20" t="s">
        <v>2275</v>
      </c>
      <c r="C690" s="20" t="s">
        <v>2533</v>
      </c>
      <c r="D690" s="20">
        <v>1044</v>
      </c>
      <c r="E690" s="20" t="s">
        <v>68</v>
      </c>
      <c r="F690" s="20" t="s">
        <v>68</v>
      </c>
      <c r="G690" s="20" t="s">
        <v>67</v>
      </c>
      <c r="H690" s="20" t="s">
        <v>2276</v>
      </c>
      <c r="I690" s="20" t="s">
        <v>2277</v>
      </c>
      <c r="J690" s="22">
        <v>1</v>
      </c>
      <c r="K690" s="21" t="s">
        <v>2278</v>
      </c>
    </row>
    <row r="691" spans="1:11">
      <c r="A691" s="22">
        <v>6955</v>
      </c>
      <c r="B691" s="20" t="s">
        <v>2279</v>
      </c>
      <c r="C691" s="20" t="s">
        <v>2533</v>
      </c>
      <c r="D691" s="10"/>
      <c r="E691" s="20" t="s">
        <v>68</v>
      </c>
      <c r="F691" s="20" t="s">
        <v>67</v>
      </c>
      <c r="G691" s="20" t="s">
        <v>67</v>
      </c>
      <c r="H691" s="20" t="s">
        <v>292</v>
      </c>
      <c r="I691" s="20" t="s">
        <v>292</v>
      </c>
      <c r="J691" s="22">
        <v>1</v>
      </c>
      <c r="K691" s="21" t="s">
        <v>2280</v>
      </c>
    </row>
    <row r="692" spans="1:11">
      <c r="A692" s="22">
        <v>6956</v>
      </c>
      <c r="B692" s="20" t="s">
        <v>2281</v>
      </c>
      <c r="C692" s="20" t="s">
        <v>2533</v>
      </c>
      <c r="D692" s="10"/>
      <c r="E692" s="20" t="s">
        <v>68</v>
      </c>
      <c r="F692" s="20" t="s">
        <v>67</v>
      </c>
      <c r="G692" s="20" t="s">
        <v>67</v>
      </c>
      <c r="H692" s="20" t="s">
        <v>292</v>
      </c>
      <c r="I692" s="20" t="s">
        <v>292</v>
      </c>
      <c r="J692" s="22">
        <v>1</v>
      </c>
      <c r="K692" s="21" t="s">
        <v>2280</v>
      </c>
    </row>
    <row r="693" spans="1:11">
      <c r="A693" s="22">
        <v>6957</v>
      </c>
      <c r="B693" s="20" t="s">
        <v>2282</v>
      </c>
      <c r="C693" s="20" t="s">
        <v>2533</v>
      </c>
      <c r="D693" s="10"/>
      <c r="E693" s="20" t="s">
        <v>68</v>
      </c>
      <c r="F693" s="20" t="s">
        <v>68</v>
      </c>
      <c r="G693" s="20" t="s">
        <v>67</v>
      </c>
      <c r="H693" s="20" t="s">
        <v>2283</v>
      </c>
      <c r="I693" s="20" t="s">
        <v>292</v>
      </c>
      <c r="J693" s="22">
        <v>1</v>
      </c>
      <c r="K693" s="21" t="s">
        <v>2284</v>
      </c>
    </row>
    <row r="694" spans="1:11">
      <c r="A694" s="22">
        <v>6958</v>
      </c>
      <c r="B694" s="20" t="s">
        <v>2285</v>
      </c>
      <c r="C694" s="20" t="s">
        <v>2533</v>
      </c>
      <c r="D694" s="10"/>
      <c r="E694" s="20" t="s">
        <v>68</v>
      </c>
      <c r="F694" s="20" t="s">
        <v>68</v>
      </c>
      <c r="G694" s="20" t="s">
        <v>67</v>
      </c>
      <c r="H694" s="20" t="s">
        <v>2286</v>
      </c>
      <c r="I694" s="20" t="s">
        <v>4</v>
      </c>
      <c r="J694" s="22">
        <v>1</v>
      </c>
      <c r="K694" s="21" t="s">
        <v>2284</v>
      </c>
    </row>
    <row r="695" spans="1:11">
      <c r="A695" s="22">
        <v>6959</v>
      </c>
      <c r="B695" s="20" t="s">
        <v>2287</v>
      </c>
      <c r="C695" s="20" t="s">
        <v>2536</v>
      </c>
      <c r="D695" s="10"/>
      <c r="E695" s="20" t="s">
        <v>68</v>
      </c>
      <c r="F695" s="20" t="s">
        <v>67</v>
      </c>
      <c r="G695" s="20" t="s">
        <v>67</v>
      </c>
      <c r="H695" s="20" t="s">
        <v>292</v>
      </c>
      <c r="I695" s="20" t="s">
        <v>292</v>
      </c>
      <c r="J695" s="22">
        <v>3</v>
      </c>
      <c r="K695" s="21" t="s">
        <v>2288</v>
      </c>
    </row>
    <row r="696" spans="1:11">
      <c r="A696" s="22">
        <v>6973</v>
      </c>
      <c r="B696" s="20" t="s">
        <v>2289</v>
      </c>
      <c r="C696" s="20" t="s">
        <v>2533</v>
      </c>
      <c r="D696" s="10"/>
      <c r="E696" s="20" t="s">
        <v>68</v>
      </c>
      <c r="F696" s="20" t="s">
        <v>67</v>
      </c>
      <c r="G696" s="20" t="s">
        <v>67</v>
      </c>
      <c r="H696" s="20" t="s">
        <v>292</v>
      </c>
      <c r="I696" s="20" t="s">
        <v>292</v>
      </c>
      <c r="J696" s="22">
        <v>1</v>
      </c>
      <c r="K696" s="21" t="s">
        <v>2290</v>
      </c>
    </row>
    <row r="697" spans="1:11">
      <c r="A697" s="22">
        <v>6975</v>
      </c>
      <c r="B697" s="20" t="s">
        <v>2291</v>
      </c>
      <c r="C697" s="20" t="s">
        <v>2531</v>
      </c>
      <c r="D697" s="10"/>
      <c r="E697" s="20" t="s">
        <v>68</v>
      </c>
      <c r="F697" s="20" t="s">
        <v>67</v>
      </c>
      <c r="G697" s="20" t="s">
        <v>67</v>
      </c>
      <c r="H697" s="20" t="s">
        <v>292</v>
      </c>
      <c r="I697" s="20" t="s">
        <v>292</v>
      </c>
      <c r="J697" s="22">
        <v>1</v>
      </c>
      <c r="K697" s="21" t="s">
        <v>2292</v>
      </c>
    </row>
    <row r="698" spans="1:11">
      <c r="A698" s="22">
        <v>6976</v>
      </c>
      <c r="B698" s="20" t="s">
        <v>2293</v>
      </c>
      <c r="C698" s="20" t="s">
        <v>2531</v>
      </c>
      <c r="D698" s="10"/>
      <c r="E698" s="20" t="s">
        <v>68</v>
      </c>
      <c r="F698" s="20" t="s">
        <v>67</v>
      </c>
      <c r="G698" s="20" t="s">
        <v>67</v>
      </c>
      <c r="H698" s="20" t="s">
        <v>292</v>
      </c>
      <c r="I698" s="20" t="s">
        <v>292</v>
      </c>
      <c r="J698" s="22">
        <v>1</v>
      </c>
      <c r="K698" s="21" t="s">
        <v>2292</v>
      </c>
    </row>
    <row r="699" spans="1:11">
      <c r="A699" s="22">
        <v>6977</v>
      </c>
      <c r="B699" s="20" t="s">
        <v>2294</v>
      </c>
      <c r="C699" s="20" t="s">
        <v>2531</v>
      </c>
      <c r="D699" s="10"/>
      <c r="E699" s="20" t="s">
        <v>68</v>
      </c>
      <c r="F699" s="20" t="s">
        <v>67</v>
      </c>
      <c r="G699" s="20" t="s">
        <v>67</v>
      </c>
      <c r="H699" s="20" t="s">
        <v>292</v>
      </c>
      <c r="I699" s="20" t="s">
        <v>292</v>
      </c>
      <c r="J699" s="22">
        <v>1</v>
      </c>
      <c r="K699" s="21" t="s">
        <v>2292</v>
      </c>
    </row>
    <row r="700" spans="1:11">
      <c r="A700" s="22">
        <v>6981</v>
      </c>
      <c r="B700" s="20" t="s">
        <v>2295</v>
      </c>
      <c r="C700" s="20" t="s">
        <v>2531</v>
      </c>
      <c r="D700" s="10"/>
      <c r="E700" s="20" t="s">
        <v>68</v>
      </c>
      <c r="F700" s="20" t="s">
        <v>67</v>
      </c>
      <c r="G700" s="20" t="s">
        <v>67</v>
      </c>
      <c r="H700" s="20" t="s">
        <v>292</v>
      </c>
      <c r="I700" s="20" t="s">
        <v>292</v>
      </c>
      <c r="J700" s="22">
        <v>1</v>
      </c>
      <c r="K700" s="21" t="s">
        <v>2292</v>
      </c>
    </row>
    <row r="701" spans="1:11">
      <c r="A701" s="22">
        <v>6982</v>
      </c>
      <c r="B701" s="20" t="s">
        <v>2296</v>
      </c>
      <c r="C701" s="20" t="s">
        <v>2531</v>
      </c>
      <c r="D701" s="10"/>
      <c r="E701" s="20" t="s">
        <v>68</v>
      </c>
      <c r="F701" s="20" t="s">
        <v>67</v>
      </c>
      <c r="G701" s="20" t="s">
        <v>67</v>
      </c>
      <c r="H701" s="20" t="s">
        <v>292</v>
      </c>
      <c r="I701" s="20" t="s">
        <v>292</v>
      </c>
      <c r="J701" s="22">
        <v>1</v>
      </c>
      <c r="K701" s="21" t="s">
        <v>2292</v>
      </c>
    </row>
    <row r="702" spans="1:11">
      <c r="A702" s="22">
        <v>6983</v>
      </c>
      <c r="B702" s="20" t="s">
        <v>2297</v>
      </c>
      <c r="C702" s="20" t="s">
        <v>2531</v>
      </c>
      <c r="D702" s="10"/>
      <c r="E702" s="20" t="s">
        <v>68</v>
      </c>
      <c r="F702" s="20" t="s">
        <v>67</v>
      </c>
      <c r="G702" s="20" t="s">
        <v>67</v>
      </c>
      <c r="H702" s="20" t="s">
        <v>292</v>
      </c>
      <c r="I702" s="20" t="s">
        <v>292</v>
      </c>
      <c r="J702" s="22">
        <v>1</v>
      </c>
      <c r="K702" s="21" t="s">
        <v>2292</v>
      </c>
    </row>
    <row r="703" spans="1:11">
      <c r="A703" s="22">
        <v>6984</v>
      </c>
      <c r="B703" s="20" t="s">
        <v>2298</v>
      </c>
      <c r="C703" s="20" t="s">
        <v>2531</v>
      </c>
      <c r="D703" s="10"/>
      <c r="E703" s="20" t="s">
        <v>68</v>
      </c>
      <c r="F703" s="20" t="s">
        <v>67</v>
      </c>
      <c r="G703" s="20" t="s">
        <v>67</v>
      </c>
      <c r="H703" s="20" t="s">
        <v>292</v>
      </c>
      <c r="I703" s="20" t="s">
        <v>292</v>
      </c>
      <c r="J703" s="22">
        <v>1</v>
      </c>
      <c r="K703" s="21" t="s">
        <v>2292</v>
      </c>
    </row>
    <row r="704" spans="1:11">
      <c r="A704" s="22">
        <v>6985</v>
      </c>
      <c r="B704" s="20" t="s">
        <v>2299</v>
      </c>
      <c r="C704" s="20" t="s">
        <v>2531</v>
      </c>
      <c r="D704" s="10"/>
      <c r="E704" s="20" t="s">
        <v>68</v>
      </c>
      <c r="F704" s="20" t="s">
        <v>67</v>
      </c>
      <c r="G704" s="20" t="s">
        <v>67</v>
      </c>
      <c r="H704" s="20" t="s">
        <v>292</v>
      </c>
      <c r="I704" s="20" t="s">
        <v>292</v>
      </c>
      <c r="J704" s="22">
        <v>1</v>
      </c>
      <c r="K704" s="21" t="s">
        <v>2292</v>
      </c>
    </row>
    <row r="705" spans="1:11">
      <c r="A705" s="22">
        <v>6986</v>
      </c>
      <c r="B705" s="20" t="s">
        <v>2300</v>
      </c>
      <c r="C705" s="20" t="s">
        <v>2531</v>
      </c>
      <c r="D705" s="10"/>
      <c r="E705" s="20" t="s">
        <v>67</v>
      </c>
      <c r="F705" s="20" t="s">
        <v>67</v>
      </c>
      <c r="G705" s="20" t="s">
        <v>67</v>
      </c>
      <c r="H705" s="20" t="s">
        <v>292</v>
      </c>
      <c r="I705" s="20" t="s">
        <v>292</v>
      </c>
      <c r="J705" s="22">
        <v>1</v>
      </c>
      <c r="K705" s="21" t="s">
        <v>2292</v>
      </c>
    </row>
    <row r="706" spans="1:11">
      <c r="A706" s="22">
        <v>7011</v>
      </c>
      <c r="B706" s="20" t="s">
        <v>2301</v>
      </c>
      <c r="C706" s="20" t="s">
        <v>2126</v>
      </c>
      <c r="D706" s="10"/>
      <c r="E706" s="20" t="s">
        <v>68</v>
      </c>
      <c r="F706" s="20" t="s">
        <v>67</v>
      </c>
      <c r="G706" s="20" t="s">
        <v>67</v>
      </c>
      <c r="H706" s="20" t="s">
        <v>292</v>
      </c>
      <c r="I706" s="20" t="s">
        <v>292</v>
      </c>
      <c r="J706" s="22">
        <v>1</v>
      </c>
      <c r="K706" s="21" t="s">
        <v>2302</v>
      </c>
    </row>
    <row r="707" spans="1:11">
      <c r="A707" s="22">
        <v>7037</v>
      </c>
      <c r="B707" s="20" t="s">
        <v>2303</v>
      </c>
      <c r="C707" s="20" t="s">
        <v>2536</v>
      </c>
      <c r="D707" s="10"/>
      <c r="E707" s="20" t="s">
        <v>68</v>
      </c>
      <c r="F707" s="20" t="s">
        <v>67</v>
      </c>
      <c r="G707" s="20" t="s">
        <v>67</v>
      </c>
      <c r="H707" s="20" t="s">
        <v>2304</v>
      </c>
      <c r="I707" s="20" t="s">
        <v>2304</v>
      </c>
      <c r="J707" s="22">
        <v>1</v>
      </c>
      <c r="K707" s="21" t="s">
        <v>2305</v>
      </c>
    </row>
    <row r="708" spans="1:11">
      <c r="A708" s="22">
        <v>7038</v>
      </c>
      <c r="B708" s="20" t="s">
        <v>2306</v>
      </c>
      <c r="C708" s="20" t="s">
        <v>2536</v>
      </c>
      <c r="D708" s="10"/>
      <c r="E708" s="20" t="s">
        <v>68</v>
      </c>
      <c r="F708" s="20" t="s">
        <v>67</v>
      </c>
      <c r="G708" s="20" t="s">
        <v>67</v>
      </c>
      <c r="H708" s="20" t="s">
        <v>2304</v>
      </c>
      <c r="I708" s="20" t="s">
        <v>2304</v>
      </c>
      <c r="J708" s="22">
        <v>1</v>
      </c>
      <c r="K708" s="21" t="s">
        <v>2305</v>
      </c>
    </row>
    <row r="709" spans="1:11">
      <c r="A709" s="22">
        <v>7039</v>
      </c>
      <c r="B709" s="20" t="s">
        <v>2307</v>
      </c>
      <c r="C709" s="20" t="s">
        <v>2536</v>
      </c>
      <c r="D709" s="10"/>
      <c r="E709" s="20" t="s">
        <v>68</v>
      </c>
      <c r="F709" s="20" t="s">
        <v>67</v>
      </c>
      <c r="G709" s="20" t="s">
        <v>67</v>
      </c>
      <c r="H709" s="20" t="s">
        <v>2304</v>
      </c>
      <c r="I709" s="20" t="s">
        <v>2304</v>
      </c>
      <c r="J709" s="22">
        <v>1</v>
      </c>
      <c r="K709" s="21" t="s">
        <v>2308</v>
      </c>
    </row>
    <row r="710" spans="1:11">
      <c r="A710" s="22">
        <v>7091</v>
      </c>
      <c r="B710" s="20" t="s">
        <v>2309</v>
      </c>
      <c r="C710" s="20" t="s">
        <v>2126</v>
      </c>
      <c r="D710" s="22">
        <v>1099</v>
      </c>
      <c r="E710" s="20" t="s">
        <v>68</v>
      </c>
      <c r="F710" s="20" t="s">
        <v>68</v>
      </c>
      <c r="G710" s="20" t="s">
        <v>67</v>
      </c>
      <c r="H710" s="20" t="s">
        <v>2310</v>
      </c>
      <c r="I710" s="20" t="s">
        <v>52</v>
      </c>
      <c r="J710" s="22">
        <v>1</v>
      </c>
      <c r="K710" s="21" t="s">
        <v>2311</v>
      </c>
    </row>
    <row r="711" spans="1:11">
      <c r="A711" s="22">
        <v>7092</v>
      </c>
      <c r="B711" s="20" t="s">
        <v>2312</v>
      </c>
      <c r="C711" s="20" t="s">
        <v>2126</v>
      </c>
      <c r="D711" s="22">
        <v>1088</v>
      </c>
      <c r="E711" s="20" t="s">
        <v>68</v>
      </c>
      <c r="F711" s="20" t="s">
        <v>68</v>
      </c>
      <c r="G711" s="20" t="s">
        <v>67</v>
      </c>
      <c r="H711" s="20" t="s">
        <v>2313</v>
      </c>
      <c r="I711" s="20" t="s">
        <v>53</v>
      </c>
      <c r="J711" s="22">
        <v>1</v>
      </c>
      <c r="K711" s="21" t="s">
        <v>2311</v>
      </c>
    </row>
    <row r="712" spans="1:11">
      <c r="A712" s="22">
        <v>7093</v>
      </c>
      <c r="B712" s="20" t="s">
        <v>2314</v>
      </c>
      <c r="C712" s="20" t="s">
        <v>2126</v>
      </c>
      <c r="D712" s="22">
        <v>1097</v>
      </c>
      <c r="E712" s="20" t="s">
        <v>68</v>
      </c>
      <c r="F712" s="20" t="s">
        <v>68</v>
      </c>
      <c r="G712" s="20" t="s">
        <v>67</v>
      </c>
      <c r="H712" s="20" t="s">
        <v>2315</v>
      </c>
      <c r="I712" s="20" t="s">
        <v>54</v>
      </c>
      <c r="J712" s="22">
        <v>1</v>
      </c>
      <c r="K712" s="21" t="s">
        <v>2311</v>
      </c>
    </row>
    <row r="713" spans="1:11">
      <c r="A713" s="22">
        <v>7094</v>
      </c>
      <c r="B713" s="20" t="s">
        <v>2316</v>
      </c>
      <c r="C713" s="20" t="s">
        <v>2531</v>
      </c>
      <c r="D713" s="10"/>
      <c r="E713" s="20" t="s">
        <v>68</v>
      </c>
      <c r="F713" s="20" t="s">
        <v>67</v>
      </c>
      <c r="G713" s="20" t="s">
        <v>67</v>
      </c>
      <c r="H713" s="20" t="s">
        <v>292</v>
      </c>
      <c r="I713" s="20" t="s">
        <v>292</v>
      </c>
      <c r="J713" s="22">
        <v>1</v>
      </c>
      <c r="K713" s="21" t="s">
        <v>2317</v>
      </c>
    </row>
    <row r="714" spans="1:11">
      <c r="A714" s="22">
        <v>7095</v>
      </c>
      <c r="B714" s="20" t="s">
        <v>2318</v>
      </c>
      <c r="C714" s="20" t="s">
        <v>2531</v>
      </c>
      <c r="D714" s="10"/>
      <c r="E714" s="20" t="s">
        <v>68</v>
      </c>
      <c r="F714" s="20" t="s">
        <v>67</v>
      </c>
      <c r="G714" s="20" t="s">
        <v>67</v>
      </c>
      <c r="H714" s="20" t="s">
        <v>292</v>
      </c>
      <c r="I714" s="20" t="s">
        <v>292</v>
      </c>
      <c r="J714" s="22">
        <v>1</v>
      </c>
      <c r="K714" s="21" t="s">
        <v>2317</v>
      </c>
    </row>
    <row r="715" spans="1:11">
      <c r="A715" s="22">
        <v>7096</v>
      </c>
      <c r="B715" s="20" t="s">
        <v>2319</v>
      </c>
      <c r="C715" s="20" t="s">
        <v>2531</v>
      </c>
      <c r="D715" s="10"/>
      <c r="E715" s="20" t="s">
        <v>68</v>
      </c>
      <c r="F715" s="20" t="s">
        <v>67</v>
      </c>
      <c r="G715" s="20" t="s">
        <v>67</v>
      </c>
      <c r="H715" s="20" t="s">
        <v>292</v>
      </c>
      <c r="I715" s="20" t="s">
        <v>292</v>
      </c>
      <c r="J715" s="22">
        <v>1</v>
      </c>
      <c r="K715" s="21" t="s">
        <v>2317</v>
      </c>
    </row>
    <row r="716" spans="1:11">
      <c r="A716" s="22">
        <v>7097</v>
      </c>
      <c r="B716" s="20" t="s">
        <v>2320</v>
      </c>
      <c r="C716" s="20" t="s">
        <v>2126</v>
      </c>
      <c r="D716" s="22">
        <v>980</v>
      </c>
      <c r="E716" s="20" t="s">
        <v>4</v>
      </c>
      <c r="F716" s="20" t="s">
        <v>68</v>
      </c>
      <c r="G716" s="20" t="s">
        <v>67</v>
      </c>
      <c r="H716" s="20" t="s">
        <v>2321</v>
      </c>
      <c r="I716" s="20" t="s">
        <v>2322</v>
      </c>
      <c r="J716" s="22">
        <v>1</v>
      </c>
      <c r="K716" s="21" t="s">
        <v>2323</v>
      </c>
    </row>
    <row r="717" spans="1:11">
      <c r="A717" s="22">
        <v>7098</v>
      </c>
      <c r="B717" s="20" t="s">
        <v>2320</v>
      </c>
      <c r="C717" s="20" t="s">
        <v>2126</v>
      </c>
      <c r="D717" s="22">
        <v>984</v>
      </c>
      <c r="E717" s="20" t="s">
        <v>4</v>
      </c>
      <c r="F717" s="20" t="s">
        <v>68</v>
      </c>
      <c r="G717" s="20" t="s">
        <v>67</v>
      </c>
      <c r="H717" s="20" t="s">
        <v>2324</v>
      </c>
      <c r="I717" s="20" t="s">
        <v>2325</v>
      </c>
      <c r="J717" s="22">
        <v>1</v>
      </c>
      <c r="K717" s="21" t="s">
        <v>2323</v>
      </c>
    </row>
    <row r="718" spans="1:11">
      <c r="A718" s="22">
        <v>7102</v>
      </c>
      <c r="B718" s="20" t="s">
        <v>2326</v>
      </c>
      <c r="C718" s="20" t="s">
        <v>2126</v>
      </c>
      <c r="D718" s="22">
        <v>951</v>
      </c>
      <c r="E718" s="20" t="s">
        <v>4</v>
      </c>
      <c r="F718" s="20" t="s">
        <v>68</v>
      </c>
      <c r="G718" s="20" t="s">
        <v>67</v>
      </c>
      <c r="H718" s="20" t="s">
        <v>2327</v>
      </c>
      <c r="I718" s="20" t="s">
        <v>55</v>
      </c>
      <c r="J718" s="22">
        <v>1</v>
      </c>
      <c r="K718" s="21" t="s">
        <v>2328</v>
      </c>
    </row>
    <row r="719" spans="1:11">
      <c r="A719" s="22">
        <v>7103</v>
      </c>
      <c r="B719" s="20" t="s">
        <v>2326</v>
      </c>
      <c r="C719" s="20" t="s">
        <v>2126</v>
      </c>
      <c r="D719" s="22">
        <v>951</v>
      </c>
      <c r="E719" s="20" t="s">
        <v>4</v>
      </c>
      <c r="F719" s="20" t="s">
        <v>68</v>
      </c>
      <c r="G719" s="20" t="s">
        <v>67</v>
      </c>
      <c r="H719" s="20" t="s">
        <v>2329</v>
      </c>
      <c r="I719" s="20" t="s">
        <v>56</v>
      </c>
      <c r="J719" s="22">
        <v>1</v>
      </c>
      <c r="K719" s="21" t="s">
        <v>2328</v>
      </c>
    </row>
    <row r="720" spans="1:11">
      <c r="A720" s="22">
        <v>7113</v>
      </c>
      <c r="B720" s="20" t="s">
        <v>2330</v>
      </c>
      <c r="C720" s="20" t="s">
        <v>2126</v>
      </c>
      <c r="D720" s="22">
        <v>1011</v>
      </c>
      <c r="E720" s="20" t="s">
        <v>68</v>
      </c>
      <c r="F720" s="20" t="s">
        <v>68</v>
      </c>
      <c r="G720" s="20" t="s">
        <v>4</v>
      </c>
      <c r="H720" s="20" t="s">
        <v>2331</v>
      </c>
      <c r="I720" s="20" t="s">
        <v>2332</v>
      </c>
      <c r="J720" s="22">
        <v>1</v>
      </c>
      <c r="K720" s="21" t="s">
        <v>2333</v>
      </c>
    </row>
    <row r="721" spans="1:11">
      <c r="A721" s="22">
        <v>7114</v>
      </c>
      <c r="B721" s="20" t="s">
        <v>2334</v>
      </c>
      <c r="C721" s="20" t="s">
        <v>2126</v>
      </c>
      <c r="D721" s="22">
        <v>1102</v>
      </c>
      <c r="E721" s="20" t="s">
        <v>4</v>
      </c>
      <c r="F721" s="20" t="s">
        <v>68</v>
      </c>
      <c r="G721" s="20" t="s">
        <v>67</v>
      </c>
      <c r="H721" s="20" t="s">
        <v>2335</v>
      </c>
      <c r="I721" s="20" t="s">
        <v>57</v>
      </c>
      <c r="J721" s="22">
        <v>1</v>
      </c>
      <c r="K721" s="21" t="s">
        <v>2336</v>
      </c>
    </row>
    <row r="722" spans="1:11">
      <c r="A722" s="22">
        <v>7115</v>
      </c>
      <c r="B722" s="20" t="s">
        <v>2337</v>
      </c>
      <c r="C722" s="20" t="s">
        <v>2531</v>
      </c>
      <c r="D722" s="22">
        <v>1072</v>
      </c>
      <c r="E722" s="20" t="s">
        <v>68</v>
      </c>
      <c r="F722" s="20" t="s">
        <v>68</v>
      </c>
      <c r="G722" s="20" t="s">
        <v>67</v>
      </c>
      <c r="H722" s="20" t="s">
        <v>2338</v>
      </c>
      <c r="I722" s="20" t="s">
        <v>2339</v>
      </c>
      <c r="J722" s="22">
        <v>1</v>
      </c>
      <c r="K722" s="21" t="s">
        <v>2340</v>
      </c>
    </row>
    <row r="723" spans="1:11">
      <c r="A723" s="22">
        <v>7138</v>
      </c>
      <c r="B723" s="20" t="s">
        <v>2341</v>
      </c>
      <c r="C723" s="20" t="s">
        <v>2126</v>
      </c>
      <c r="D723" s="10"/>
      <c r="E723" s="20" t="s">
        <v>68</v>
      </c>
      <c r="F723" s="20" t="s">
        <v>67</v>
      </c>
      <c r="G723" s="20" t="s">
        <v>67</v>
      </c>
      <c r="H723" s="20" t="s">
        <v>292</v>
      </c>
      <c r="I723" s="20" t="s">
        <v>292</v>
      </c>
      <c r="J723" s="22">
        <v>1</v>
      </c>
      <c r="K723" s="21" t="s">
        <v>2342</v>
      </c>
    </row>
    <row r="724" spans="1:11">
      <c r="A724" s="22">
        <v>7173</v>
      </c>
      <c r="B724" s="20" t="s">
        <v>2343</v>
      </c>
      <c r="C724" s="20" t="s">
        <v>2533</v>
      </c>
      <c r="D724" s="20">
        <v>1038</v>
      </c>
      <c r="E724" s="20" t="s">
        <v>67</v>
      </c>
      <c r="F724" s="20" t="s">
        <v>68</v>
      </c>
      <c r="G724" s="20" t="s">
        <v>67</v>
      </c>
      <c r="H724" s="20" t="s">
        <v>2344</v>
      </c>
      <c r="I724" s="20" t="s">
        <v>58</v>
      </c>
      <c r="J724" s="22">
        <v>1</v>
      </c>
      <c r="K724" s="21" t="s">
        <v>2345</v>
      </c>
    </row>
    <row r="725" spans="1:11">
      <c r="A725" s="22">
        <v>7313</v>
      </c>
      <c r="B725" s="20" t="s">
        <v>2346</v>
      </c>
      <c r="C725" s="20" t="s">
        <v>2531</v>
      </c>
      <c r="D725" s="10"/>
      <c r="E725" s="20" t="s">
        <v>68</v>
      </c>
      <c r="F725" s="20" t="s">
        <v>67</v>
      </c>
      <c r="G725" s="20" t="s">
        <v>67</v>
      </c>
      <c r="H725" s="20" t="s">
        <v>292</v>
      </c>
      <c r="I725" s="20" t="s">
        <v>292</v>
      </c>
      <c r="J725" s="22">
        <v>1</v>
      </c>
      <c r="K725" s="21" t="s">
        <v>2347</v>
      </c>
    </row>
    <row r="726" spans="1:11">
      <c r="A726" s="22">
        <v>7356</v>
      </c>
      <c r="B726" s="20" t="s">
        <v>2348</v>
      </c>
      <c r="C726" s="20" t="s">
        <v>2126</v>
      </c>
      <c r="D726" s="22">
        <v>1049</v>
      </c>
      <c r="E726" s="20" t="s">
        <v>68</v>
      </c>
      <c r="F726" s="20" t="s">
        <v>68</v>
      </c>
      <c r="G726" s="20" t="s">
        <v>67</v>
      </c>
      <c r="H726" s="20" t="s">
        <v>2349</v>
      </c>
      <c r="I726" s="20" t="s">
        <v>59</v>
      </c>
      <c r="J726" s="22">
        <v>1</v>
      </c>
      <c r="K726" s="21" t="s">
        <v>2350</v>
      </c>
    </row>
    <row r="727" spans="1:11">
      <c r="A727" s="22">
        <v>7360</v>
      </c>
      <c r="B727" s="20" t="s">
        <v>2351</v>
      </c>
      <c r="C727" s="20" t="s">
        <v>2532</v>
      </c>
      <c r="D727" s="10"/>
      <c r="E727" s="20" t="s">
        <v>68</v>
      </c>
      <c r="F727" s="20" t="s">
        <v>67</v>
      </c>
      <c r="G727" s="20" t="s">
        <v>67</v>
      </c>
      <c r="H727" s="20" t="s">
        <v>292</v>
      </c>
      <c r="I727" s="20" t="s">
        <v>292</v>
      </c>
      <c r="J727" s="22">
        <v>1</v>
      </c>
      <c r="K727" s="21" t="s">
        <v>2352</v>
      </c>
    </row>
    <row r="728" spans="1:11">
      <c r="A728" s="22">
        <v>7452</v>
      </c>
      <c r="B728" s="20" t="s">
        <v>2353</v>
      </c>
      <c r="C728" s="20" t="s">
        <v>2126</v>
      </c>
      <c r="D728" s="10"/>
      <c r="E728" s="20" t="s">
        <v>4</v>
      </c>
      <c r="F728" s="20" t="s">
        <v>67</v>
      </c>
      <c r="G728" s="20" t="s">
        <v>67</v>
      </c>
      <c r="H728" s="20" t="s">
        <v>292</v>
      </c>
      <c r="I728" s="20" t="s">
        <v>292</v>
      </c>
      <c r="J728" s="22">
        <v>1</v>
      </c>
      <c r="K728" s="21" t="s">
        <v>2354</v>
      </c>
    </row>
    <row r="729" spans="1:11">
      <c r="A729" s="22">
        <v>7453</v>
      </c>
      <c r="B729" s="20" t="s">
        <v>2355</v>
      </c>
      <c r="C729" s="20" t="s">
        <v>2126</v>
      </c>
      <c r="D729" s="10"/>
      <c r="E729" s="20" t="s">
        <v>68</v>
      </c>
      <c r="F729" s="20" t="s">
        <v>67</v>
      </c>
      <c r="G729" s="20" t="s">
        <v>67</v>
      </c>
      <c r="H729" s="20" t="s">
        <v>292</v>
      </c>
      <c r="I729" s="20" t="s">
        <v>292</v>
      </c>
      <c r="J729" s="22">
        <v>1</v>
      </c>
      <c r="K729" s="21" t="s">
        <v>2356</v>
      </c>
    </row>
    <row r="730" spans="1:11">
      <c r="A730" s="22">
        <v>7454</v>
      </c>
      <c r="B730" s="20" t="s">
        <v>2357</v>
      </c>
      <c r="C730" s="20" t="s">
        <v>2126</v>
      </c>
      <c r="D730" s="22">
        <v>1073</v>
      </c>
      <c r="E730" s="20" t="s">
        <v>4</v>
      </c>
      <c r="F730" s="20" t="s">
        <v>68</v>
      </c>
      <c r="G730" s="20" t="s">
        <v>4</v>
      </c>
      <c r="H730" s="20" t="s">
        <v>2358</v>
      </c>
      <c r="I730" s="20" t="s">
        <v>60</v>
      </c>
      <c r="J730" s="22">
        <v>1</v>
      </c>
      <c r="K730" s="21" t="s">
        <v>2359</v>
      </c>
    </row>
    <row r="731" spans="1:11">
      <c r="A731" s="22">
        <v>7455</v>
      </c>
      <c r="B731" s="20" t="s">
        <v>2360</v>
      </c>
      <c r="C731" s="20" t="s">
        <v>2126</v>
      </c>
      <c r="D731" s="10"/>
      <c r="E731" s="20" t="s">
        <v>68</v>
      </c>
      <c r="F731" s="20" t="s">
        <v>4</v>
      </c>
      <c r="G731" s="20" t="s">
        <v>4</v>
      </c>
      <c r="H731" s="20" t="s">
        <v>4</v>
      </c>
      <c r="I731" s="20" t="s">
        <v>4</v>
      </c>
      <c r="J731" s="22">
        <v>1</v>
      </c>
      <c r="K731" s="21" t="s">
        <v>2361</v>
      </c>
    </row>
    <row r="732" spans="1:11">
      <c r="A732" s="22">
        <v>7508</v>
      </c>
      <c r="B732" s="20" t="s">
        <v>2362</v>
      </c>
      <c r="C732" s="20" t="s">
        <v>2126</v>
      </c>
      <c r="D732" s="22">
        <v>1090</v>
      </c>
      <c r="E732" s="20" t="s">
        <v>68</v>
      </c>
      <c r="F732" s="20" t="s">
        <v>68</v>
      </c>
      <c r="G732" s="20" t="s">
        <v>4</v>
      </c>
      <c r="H732" s="20" t="s">
        <v>2363</v>
      </c>
      <c r="I732" s="20" t="s">
        <v>61</v>
      </c>
      <c r="J732" s="22">
        <v>1</v>
      </c>
      <c r="K732" s="21" t="s">
        <v>2364</v>
      </c>
    </row>
    <row r="733" spans="1:11">
      <c r="A733" s="22">
        <v>7509</v>
      </c>
      <c r="B733" s="20" t="s">
        <v>2365</v>
      </c>
      <c r="C733" s="20" t="s">
        <v>2126</v>
      </c>
      <c r="D733" s="22">
        <v>1101</v>
      </c>
      <c r="E733" s="20" t="s">
        <v>68</v>
      </c>
      <c r="F733" s="20" t="s">
        <v>68</v>
      </c>
      <c r="G733" s="20" t="s">
        <v>4</v>
      </c>
      <c r="H733" s="20" t="s">
        <v>2366</v>
      </c>
      <c r="I733" s="20" t="s">
        <v>2367</v>
      </c>
      <c r="J733" s="22">
        <v>1</v>
      </c>
      <c r="K733" s="21" t="s">
        <v>2368</v>
      </c>
    </row>
    <row r="734" spans="1:11">
      <c r="A734" s="22">
        <v>7510</v>
      </c>
      <c r="B734" s="20" t="s">
        <v>2369</v>
      </c>
      <c r="C734" s="20" t="s">
        <v>2533</v>
      </c>
      <c r="D734" s="22">
        <v>1083</v>
      </c>
      <c r="E734" s="20" t="s">
        <v>68</v>
      </c>
      <c r="F734" s="20" t="s">
        <v>68</v>
      </c>
      <c r="G734" s="20" t="s">
        <v>4</v>
      </c>
      <c r="H734" s="20" t="s">
        <v>2370</v>
      </c>
      <c r="I734" s="20" t="s">
        <v>62</v>
      </c>
      <c r="J734" s="22">
        <v>1</v>
      </c>
      <c r="K734" s="21" t="s">
        <v>2345</v>
      </c>
    </row>
    <row r="735" spans="1:11">
      <c r="A735" s="22">
        <v>7515</v>
      </c>
      <c r="B735" s="20" t="s">
        <v>2371</v>
      </c>
      <c r="C735" s="20" t="s">
        <v>2126</v>
      </c>
      <c r="D735" s="10"/>
      <c r="E735" s="20" t="s">
        <v>67</v>
      </c>
      <c r="F735" s="20" t="s">
        <v>67</v>
      </c>
      <c r="G735" s="20" t="s">
        <v>67</v>
      </c>
      <c r="H735" s="20" t="s">
        <v>292</v>
      </c>
      <c r="I735" s="20" t="s">
        <v>292</v>
      </c>
      <c r="J735" s="22">
        <v>1</v>
      </c>
      <c r="K735" s="21" t="s">
        <v>2372</v>
      </c>
    </row>
    <row r="736" spans="1:11">
      <c r="A736" s="22">
        <v>7516</v>
      </c>
      <c r="B736" s="20" t="s">
        <v>2373</v>
      </c>
      <c r="C736" s="20" t="s">
        <v>2126</v>
      </c>
      <c r="D736" s="10"/>
      <c r="E736" s="20" t="s">
        <v>68</v>
      </c>
      <c r="F736" s="20" t="s">
        <v>67</v>
      </c>
      <c r="G736" s="20" t="s">
        <v>67</v>
      </c>
      <c r="H736" s="20" t="s">
        <v>292</v>
      </c>
      <c r="I736" s="20" t="s">
        <v>292</v>
      </c>
      <c r="J736" s="22">
        <v>1</v>
      </c>
      <c r="K736" s="21" t="s">
        <v>2374</v>
      </c>
    </row>
    <row r="737" spans="1:39">
      <c r="A737" s="22">
        <v>7523</v>
      </c>
      <c r="B737" s="20" t="s">
        <v>2375</v>
      </c>
      <c r="C737" s="20" t="s">
        <v>2531</v>
      </c>
      <c r="D737" s="10"/>
      <c r="E737" s="20" t="s">
        <v>68</v>
      </c>
      <c r="F737" s="20" t="s">
        <v>67</v>
      </c>
      <c r="G737" s="20" t="s">
        <v>67</v>
      </c>
      <c r="H737" s="20" t="s">
        <v>292</v>
      </c>
      <c r="I737" s="20" t="s">
        <v>292</v>
      </c>
      <c r="J737" s="22">
        <v>1</v>
      </c>
      <c r="K737" s="21" t="s">
        <v>2376</v>
      </c>
    </row>
    <row r="738" spans="1:39">
      <c r="A738" s="22">
        <v>7524</v>
      </c>
      <c r="B738" s="20" t="s">
        <v>2377</v>
      </c>
      <c r="C738" s="20" t="s">
        <v>2531</v>
      </c>
      <c r="D738" s="10"/>
      <c r="E738" s="20" t="s">
        <v>68</v>
      </c>
      <c r="F738" s="20" t="s">
        <v>67</v>
      </c>
      <c r="G738" s="20" t="s">
        <v>67</v>
      </c>
      <c r="H738" s="20" t="s">
        <v>292</v>
      </c>
      <c r="I738" s="20" t="s">
        <v>292</v>
      </c>
      <c r="J738" s="22">
        <v>1</v>
      </c>
      <c r="K738" s="21" t="s">
        <v>2376</v>
      </c>
    </row>
    <row r="739" spans="1:39">
      <c r="A739" s="22">
        <v>7525</v>
      </c>
      <c r="B739" s="20" t="s">
        <v>2378</v>
      </c>
      <c r="C739" s="20" t="s">
        <v>2531</v>
      </c>
      <c r="D739" s="10"/>
      <c r="E739" s="20" t="s">
        <v>68</v>
      </c>
      <c r="F739" s="20" t="s">
        <v>67</v>
      </c>
      <c r="G739" s="20" t="s">
        <v>67</v>
      </c>
      <c r="H739" s="20" t="s">
        <v>292</v>
      </c>
      <c r="I739" s="20" t="s">
        <v>292</v>
      </c>
      <c r="J739" s="22">
        <v>1</v>
      </c>
      <c r="K739" s="21" t="s">
        <v>2376</v>
      </c>
    </row>
    <row r="740" spans="1:39">
      <c r="A740" s="22">
        <v>7526</v>
      </c>
      <c r="B740" s="20" t="s">
        <v>2379</v>
      </c>
      <c r="C740" s="20" t="s">
        <v>2531</v>
      </c>
      <c r="D740" s="10"/>
      <c r="E740" s="20" t="s">
        <v>68</v>
      </c>
      <c r="F740" s="20" t="s">
        <v>67</v>
      </c>
      <c r="G740" s="20" t="s">
        <v>67</v>
      </c>
      <c r="H740" s="20" t="s">
        <v>292</v>
      </c>
      <c r="I740" s="20" t="s">
        <v>292</v>
      </c>
      <c r="J740" s="22">
        <v>1</v>
      </c>
      <c r="K740" s="21" t="s">
        <v>2376</v>
      </c>
    </row>
    <row r="741" spans="1:39">
      <c r="A741" s="22">
        <v>7527</v>
      </c>
      <c r="B741" s="20" t="s">
        <v>2380</v>
      </c>
      <c r="C741" s="20" t="s">
        <v>2531</v>
      </c>
      <c r="D741" s="10"/>
      <c r="E741" s="20" t="s">
        <v>67</v>
      </c>
      <c r="F741" s="20" t="s">
        <v>67</v>
      </c>
      <c r="G741" s="20" t="s">
        <v>67</v>
      </c>
      <c r="H741" s="20" t="s">
        <v>292</v>
      </c>
      <c r="I741" s="20" t="s">
        <v>292</v>
      </c>
      <c r="J741" s="22">
        <v>4</v>
      </c>
      <c r="K741" s="21" t="s">
        <v>2376</v>
      </c>
    </row>
    <row r="742" spans="1:39">
      <c r="A742" s="22">
        <v>7528</v>
      </c>
      <c r="B742" s="20" t="s">
        <v>2381</v>
      </c>
      <c r="C742" s="20" t="s">
        <v>2531</v>
      </c>
      <c r="D742" s="10"/>
      <c r="E742" s="20" t="s">
        <v>68</v>
      </c>
      <c r="F742" s="20" t="s">
        <v>67</v>
      </c>
      <c r="G742" s="20" t="s">
        <v>67</v>
      </c>
      <c r="H742" s="20" t="s">
        <v>292</v>
      </c>
      <c r="I742" s="20" t="s">
        <v>292</v>
      </c>
      <c r="J742" s="22">
        <v>1</v>
      </c>
      <c r="K742" s="21" t="s">
        <v>2376</v>
      </c>
    </row>
    <row r="743" spans="1:39">
      <c r="A743" s="22">
        <v>7761</v>
      </c>
      <c r="B743" s="20" t="s">
        <v>2382</v>
      </c>
      <c r="C743" s="20" t="s">
        <v>2126</v>
      </c>
      <c r="D743" s="22">
        <v>1021</v>
      </c>
      <c r="E743" s="20" t="s">
        <v>68</v>
      </c>
      <c r="F743" s="20" t="s">
        <v>68</v>
      </c>
      <c r="G743" s="20" t="s">
        <v>67</v>
      </c>
      <c r="H743" s="20" t="s">
        <v>2383</v>
      </c>
      <c r="I743" s="20" t="s">
        <v>63</v>
      </c>
      <c r="J743" s="22">
        <v>1</v>
      </c>
      <c r="K743" s="21" t="s">
        <v>2384</v>
      </c>
    </row>
    <row r="744" spans="1:39">
      <c r="A744" s="22">
        <v>7762</v>
      </c>
      <c r="B744" s="20" t="s">
        <v>2385</v>
      </c>
      <c r="C744" s="20" t="s">
        <v>2126</v>
      </c>
      <c r="D744" s="10"/>
      <c r="E744" s="20" t="s">
        <v>68</v>
      </c>
      <c r="F744" s="20" t="s">
        <v>67</v>
      </c>
      <c r="G744" s="20" t="s">
        <v>67</v>
      </c>
      <c r="H744" s="20" t="s">
        <v>292</v>
      </c>
      <c r="I744" s="20" t="s">
        <v>292</v>
      </c>
      <c r="J744" s="22">
        <v>1</v>
      </c>
      <c r="K744" s="21" t="s">
        <v>2384</v>
      </c>
    </row>
    <row r="745" spans="1:39">
      <c r="A745" s="22">
        <v>7765</v>
      </c>
      <c r="B745" s="20" t="s">
        <v>2386</v>
      </c>
      <c r="C745" s="20" t="s">
        <v>2126</v>
      </c>
      <c r="D745" s="10"/>
      <c r="E745" s="20" t="s">
        <v>68</v>
      </c>
      <c r="F745" s="20" t="s">
        <v>67</v>
      </c>
      <c r="G745" s="20" t="s">
        <v>67</v>
      </c>
      <c r="H745" s="20" t="s">
        <v>292</v>
      </c>
      <c r="I745" s="20" t="s">
        <v>292</v>
      </c>
      <c r="J745" s="22">
        <v>1</v>
      </c>
      <c r="K745" s="21" t="s">
        <v>2384</v>
      </c>
    </row>
    <row r="746" spans="1:39">
      <c r="A746" s="22">
        <v>7766</v>
      </c>
      <c r="B746" s="20" t="s">
        <v>2387</v>
      </c>
      <c r="C746" s="20" t="s">
        <v>2126</v>
      </c>
      <c r="D746" s="10"/>
      <c r="E746" s="20" t="s">
        <v>68</v>
      </c>
      <c r="F746" s="20" t="s">
        <v>67</v>
      </c>
      <c r="G746" s="20" t="s">
        <v>67</v>
      </c>
      <c r="H746" s="20" t="s">
        <v>292</v>
      </c>
      <c r="I746" s="20" t="s">
        <v>292</v>
      </c>
      <c r="J746" s="22">
        <v>1</v>
      </c>
      <c r="K746" s="21" t="s">
        <v>2384</v>
      </c>
    </row>
    <row r="747" spans="1:39">
      <c r="A747" s="22">
        <v>7770</v>
      </c>
      <c r="B747" s="20" t="s">
        <v>2388</v>
      </c>
      <c r="C747" s="20" t="s">
        <v>2533</v>
      </c>
      <c r="D747" s="10"/>
      <c r="E747" s="20" t="s">
        <v>68</v>
      </c>
      <c r="F747" s="20" t="s">
        <v>67</v>
      </c>
      <c r="G747" s="20" t="s">
        <v>67</v>
      </c>
      <c r="H747" s="20" t="s">
        <v>292</v>
      </c>
      <c r="I747" s="20" t="s">
        <v>292</v>
      </c>
      <c r="J747" s="22">
        <v>1</v>
      </c>
      <c r="K747" s="21" t="s">
        <v>2389</v>
      </c>
    </row>
    <row r="748" spans="1:39">
      <c r="A748" s="22">
        <v>7771</v>
      </c>
      <c r="B748" s="20" t="s">
        <v>2390</v>
      </c>
      <c r="C748" s="20" t="s">
        <v>2533</v>
      </c>
      <c r="D748" s="10"/>
      <c r="E748" s="20" t="s">
        <v>68</v>
      </c>
      <c r="F748" s="20" t="s">
        <v>67</v>
      </c>
      <c r="G748" s="20" t="s">
        <v>67</v>
      </c>
      <c r="H748" s="20" t="s">
        <v>292</v>
      </c>
      <c r="I748" s="20" t="s">
        <v>292</v>
      </c>
      <c r="J748" s="22">
        <v>1</v>
      </c>
      <c r="K748" s="21" t="s">
        <v>2389</v>
      </c>
    </row>
    <row r="749" spans="1:39">
      <c r="A749" s="22">
        <v>7779</v>
      </c>
      <c r="B749" s="20" t="s">
        <v>2391</v>
      </c>
      <c r="C749" s="20" t="s">
        <v>2126</v>
      </c>
      <c r="D749" s="10"/>
      <c r="E749" s="20" t="s">
        <v>68</v>
      </c>
      <c r="F749" s="20" t="s">
        <v>67</v>
      </c>
      <c r="G749" s="20" t="s">
        <v>67</v>
      </c>
      <c r="H749" s="20" t="s">
        <v>292</v>
      </c>
      <c r="I749" s="20" t="s">
        <v>292</v>
      </c>
      <c r="J749" s="22">
        <v>1</v>
      </c>
      <c r="K749" s="21" t="s">
        <v>2392</v>
      </c>
    </row>
    <row r="750" spans="1:39">
      <c r="A750" s="22">
        <v>7786</v>
      </c>
      <c r="B750" s="20" t="s">
        <v>2393</v>
      </c>
      <c r="C750" s="20" t="s">
        <v>2532</v>
      </c>
      <c r="D750" s="10"/>
      <c r="E750" s="20" t="s">
        <v>68</v>
      </c>
      <c r="F750" s="20" t="s">
        <v>67</v>
      </c>
      <c r="G750" s="20" t="s">
        <v>67</v>
      </c>
      <c r="H750" s="20" t="s">
        <v>292</v>
      </c>
      <c r="I750" s="20" t="s">
        <v>292</v>
      </c>
      <c r="J750" s="22">
        <v>1</v>
      </c>
      <c r="K750" s="21" t="s">
        <v>2394</v>
      </c>
    </row>
    <row r="751" spans="1:39" s="12" customFormat="1">
      <c r="A751" s="22">
        <v>7787</v>
      </c>
      <c r="B751" s="20" t="s">
        <v>2395</v>
      </c>
      <c r="C751" s="20" t="s">
        <v>2126</v>
      </c>
      <c r="D751" s="10"/>
      <c r="E751" s="20" t="s">
        <v>68</v>
      </c>
      <c r="F751" s="20" t="s">
        <v>67</v>
      </c>
      <c r="G751" s="20" t="s">
        <v>67</v>
      </c>
      <c r="H751" s="20" t="s">
        <v>292</v>
      </c>
      <c r="I751" s="20" t="s">
        <v>292</v>
      </c>
      <c r="J751" s="22">
        <v>1</v>
      </c>
      <c r="K751" s="21" t="s">
        <v>2396</v>
      </c>
      <c r="L751" s="9"/>
      <c r="M751" s="11"/>
      <c r="N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D751" s="9"/>
      <c r="AG751" s="9"/>
      <c r="AH751" s="9"/>
      <c r="AI751" s="9"/>
      <c r="AJ751" s="9"/>
      <c r="AK751" s="9"/>
      <c r="AL751" s="9"/>
      <c r="AM751" s="9"/>
    </row>
    <row r="752" spans="1:39" s="12" customFormat="1">
      <c r="A752" s="22">
        <v>7788</v>
      </c>
      <c r="B752" s="20" t="s">
        <v>2397</v>
      </c>
      <c r="C752" s="20" t="s">
        <v>2126</v>
      </c>
      <c r="D752" s="10"/>
      <c r="E752" s="20" t="s">
        <v>68</v>
      </c>
      <c r="F752" s="20" t="s">
        <v>67</v>
      </c>
      <c r="G752" s="20" t="s">
        <v>67</v>
      </c>
      <c r="H752" s="20" t="s">
        <v>292</v>
      </c>
      <c r="I752" s="20" t="s">
        <v>292</v>
      </c>
      <c r="J752" s="22">
        <v>1</v>
      </c>
      <c r="K752" s="21" t="s">
        <v>2396</v>
      </c>
      <c r="L752" s="11"/>
      <c r="M752" s="11"/>
      <c r="N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D752" s="9"/>
      <c r="AG752" s="9"/>
      <c r="AH752" s="9"/>
      <c r="AI752" s="9"/>
      <c r="AJ752" s="9"/>
      <c r="AK752" s="9"/>
      <c r="AL752" s="9"/>
      <c r="AM752" s="9"/>
    </row>
    <row r="753" spans="1:39" s="12" customFormat="1">
      <c r="A753" s="22">
        <v>7789</v>
      </c>
      <c r="B753" s="20" t="s">
        <v>2398</v>
      </c>
      <c r="C753" s="20" t="s">
        <v>2126</v>
      </c>
      <c r="D753" s="10"/>
      <c r="E753" s="20" t="s">
        <v>68</v>
      </c>
      <c r="F753" s="20" t="s">
        <v>67</v>
      </c>
      <c r="G753" s="20" t="s">
        <v>67</v>
      </c>
      <c r="H753" s="20" t="s">
        <v>292</v>
      </c>
      <c r="I753" s="20" t="s">
        <v>292</v>
      </c>
      <c r="J753" s="22">
        <v>1</v>
      </c>
      <c r="K753" s="21" t="s">
        <v>2396</v>
      </c>
      <c r="L753" s="11"/>
      <c r="M753" s="11"/>
      <c r="N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D753" s="9"/>
      <c r="AG753" s="9"/>
      <c r="AH753" s="9"/>
      <c r="AI753" s="9"/>
      <c r="AJ753" s="9"/>
      <c r="AK753" s="9"/>
      <c r="AL753" s="11"/>
      <c r="AM753" s="9"/>
    </row>
    <row r="754" spans="1:39" s="12" customFormat="1">
      <c r="A754" s="22">
        <v>7809</v>
      </c>
      <c r="B754" s="20" t="s">
        <v>2399</v>
      </c>
      <c r="C754" s="20" t="s">
        <v>2531</v>
      </c>
      <c r="D754" s="23"/>
      <c r="E754" s="20" t="s">
        <v>4</v>
      </c>
      <c r="F754" s="20" t="s">
        <v>67</v>
      </c>
      <c r="G754" s="20" t="s">
        <v>67</v>
      </c>
      <c r="H754" s="20" t="s">
        <v>292</v>
      </c>
      <c r="I754" s="20" t="s">
        <v>292</v>
      </c>
      <c r="J754" s="22">
        <v>1</v>
      </c>
      <c r="K754" s="21" t="s">
        <v>2400</v>
      </c>
      <c r="L754" s="11"/>
      <c r="M754" s="11"/>
      <c r="N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D754" s="9"/>
      <c r="AG754" s="9"/>
      <c r="AH754" s="9"/>
      <c r="AI754" s="9"/>
      <c r="AJ754" s="9"/>
      <c r="AK754" s="9"/>
      <c r="AL754" s="11"/>
      <c r="AM754" s="9"/>
    </row>
    <row r="755" spans="1:39" s="12" customFormat="1">
      <c r="A755" s="22">
        <v>7810</v>
      </c>
      <c r="B755" s="20" t="s">
        <v>2401</v>
      </c>
      <c r="C755" s="20" t="s">
        <v>2531</v>
      </c>
      <c r="D755" s="23"/>
      <c r="E755" s="20" t="s">
        <v>68</v>
      </c>
      <c r="F755" s="20" t="s">
        <v>67</v>
      </c>
      <c r="G755" s="20" t="s">
        <v>67</v>
      </c>
      <c r="H755" s="20" t="s">
        <v>292</v>
      </c>
      <c r="I755" s="20" t="s">
        <v>292</v>
      </c>
      <c r="J755" s="22">
        <v>1</v>
      </c>
      <c r="K755" s="21" t="s">
        <v>2402</v>
      </c>
      <c r="L755" s="11"/>
      <c r="M755" s="11"/>
      <c r="N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D755" s="9"/>
      <c r="AG755" s="9"/>
      <c r="AH755" s="9"/>
      <c r="AI755" s="9"/>
      <c r="AJ755" s="9"/>
      <c r="AK755" s="9"/>
      <c r="AL755" s="11"/>
      <c r="AM755" s="9"/>
    </row>
    <row r="756" spans="1:39" s="12" customFormat="1">
      <c r="A756" s="22">
        <v>7811</v>
      </c>
      <c r="B756" s="20" t="s">
        <v>2403</v>
      </c>
      <c r="C756" s="20" t="s">
        <v>2532</v>
      </c>
      <c r="D756" s="23"/>
      <c r="E756" s="20" t="s">
        <v>68</v>
      </c>
      <c r="F756" s="20" t="s">
        <v>67</v>
      </c>
      <c r="G756" s="20" t="s">
        <v>67</v>
      </c>
      <c r="H756" s="20" t="s">
        <v>292</v>
      </c>
      <c r="I756" s="20" t="s">
        <v>292</v>
      </c>
      <c r="J756" s="22">
        <v>1</v>
      </c>
      <c r="K756" s="21" t="s">
        <v>2404</v>
      </c>
      <c r="L756" s="11"/>
      <c r="M756" s="11"/>
      <c r="N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D756" s="9"/>
      <c r="AG756" s="9"/>
      <c r="AH756" s="9"/>
      <c r="AI756" s="9"/>
      <c r="AJ756" s="9"/>
      <c r="AK756" s="9"/>
      <c r="AL756" s="11"/>
      <c r="AM756" s="9"/>
    </row>
    <row r="757" spans="1:39" s="12" customFormat="1">
      <c r="A757" s="22">
        <v>7812</v>
      </c>
      <c r="B757" s="20" t="s">
        <v>2405</v>
      </c>
      <c r="C757" s="20" t="s">
        <v>2532</v>
      </c>
      <c r="D757" s="23"/>
      <c r="E757" s="20" t="s">
        <v>68</v>
      </c>
      <c r="F757" s="20" t="s">
        <v>67</v>
      </c>
      <c r="G757" s="20" t="s">
        <v>67</v>
      </c>
      <c r="H757" s="20" t="s">
        <v>292</v>
      </c>
      <c r="I757" s="20" t="s">
        <v>292</v>
      </c>
      <c r="J757" s="22">
        <v>1</v>
      </c>
      <c r="K757" s="21" t="s">
        <v>2404</v>
      </c>
      <c r="L757" s="11"/>
      <c r="M757" s="11"/>
      <c r="N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D757" s="9"/>
      <c r="AG757" s="9"/>
      <c r="AH757" s="9"/>
      <c r="AI757" s="9"/>
      <c r="AJ757" s="9"/>
      <c r="AK757" s="9"/>
      <c r="AL757" s="11"/>
      <c r="AM757" s="9"/>
    </row>
    <row r="758" spans="1:39" s="12" customFormat="1">
      <c r="A758" s="22">
        <v>7813</v>
      </c>
      <c r="B758" s="20" t="s">
        <v>2406</v>
      </c>
      <c r="C758" s="20" t="s">
        <v>2532</v>
      </c>
      <c r="D758" s="23"/>
      <c r="E758" s="20" t="s">
        <v>68</v>
      </c>
      <c r="F758" s="20" t="s">
        <v>67</v>
      </c>
      <c r="G758" s="20" t="s">
        <v>67</v>
      </c>
      <c r="H758" s="20" t="s">
        <v>292</v>
      </c>
      <c r="I758" s="20" t="s">
        <v>292</v>
      </c>
      <c r="J758" s="22">
        <v>1</v>
      </c>
      <c r="K758" s="21" t="s">
        <v>2404</v>
      </c>
      <c r="L758" s="11"/>
      <c r="M758" s="11"/>
      <c r="N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D758" s="9"/>
      <c r="AG758" s="9"/>
      <c r="AH758" s="9"/>
      <c r="AI758" s="9"/>
      <c r="AJ758" s="9"/>
      <c r="AK758" s="9"/>
      <c r="AL758" s="11"/>
      <c r="AM758" s="9"/>
    </row>
    <row r="759" spans="1:39" s="12" customFormat="1">
      <c r="A759" s="22">
        <v>7814</v>
      </c>
      <c r="B759" s="20" t="s">
        <v>2407</v>
      </c>
      <c r="C759" s="20" t="s">
        <v>2532</v>
      </c>
      <c r="D759" s="23"/>
      <c r="E759" s="20" t="s">
        <v>68</v>
      </c>
      <c r="F759" s="20" t="s">
        <v>67</v>
      </c>
      <c r="G759" s="20" t="s">
        <v>67</v>
      </c>
      <c r="H759" s="20" t="s">
        <v>292</v>
      </c>
      <c r="I759" s="20" t="s">
        <v>292</v>
      </c>
      <c r="J759" s="22">
        <v>1</v>
      </c>
      <c r="K759" s="21" t="s">
        <v>2404</v>
      </c>
      <c r="L759" s="9"/>
      <c r="M759" s="8"/>
      <c r="N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D759" s="9"/>
      <c r="AG759" s="9"/>
      <c r="AH759" s="9"/>
      <c r="AI759" s="9"/>
      <c r="AJ759" s="9"/>
      <c r="AK759" s="9"/>
      <c r="AL759" s="9"/>
      <c r="AM759" s="9"/>
    </row>
    <row r="760" spans="1:39" s="12" customFormat="1">
      <c r="A760" s="22">
        <v>7815</v>
      </c>
      <c r="B760" s="20" t="s">
        <v>2408</v>
      </c>
      <c r="C760" s="20" t="s">
        <v>2532</v>
      </c>
      <c r="D760" s="23"/>
      <c r="E760" s="20" t="s">
        <v>68</v>
      </c>
      <c r="F760" s="20" t="s">
        <v>67</v>
      </c>
      <c r="G760" s="20" t="s">
        <v>67</v>
      </c>
      <c r="H760" s="20" t="s">
        <v>292</v>
      </c>
      <c r="I760" s="20" t="s">
        <v>292</v>
      </c>
      <c r="J760" s="22">
        <v>1</v>
      </c>
      <c r="K760" s="21" t="s">
        <v>2404</v>
      </c>
      <c r="L760" s="9"/>
      <c r="M760" s="8"/>
      <c r="N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D760" s="9"/>
      <c r="AG760" s="9"/>
      <c r="AH760" s="9"/>
      <c r="AI760" s="9"/>
      <c r="AJ760" s="9"/>
      <c r="AK760" s="9"/>
      <c r="AL760" s="9"/>
      <c r="AM760" s="9"/>
    </row>
    <row r="761" spans="1:39" s="12" customFormat="1">
      <c r="A761" s="22">
        <v>7816</v>
      </c>
      <c r="B761" s="20" t="s">
        <v>2409</v>
      </c>
      <c r="C761" s="20" t="s">
        <v>2532</v>
      </c>
      <c r="D761" s="23"/>
      <c r="E761" s="20" t="s">
        <v>68</v>
      </c>
      <c r="F761" s="20" t="s">
        <v>67</v>
      </c>
      <c r="G761" s="20" t="s">
        <v>67</v>
      </c>
      <c r="H761" s="20" t="s">
        <v>292</v>
      </c>
      <c r="I761" s="20" t="s">
        <v>292</v>
      </c>
      <c r="J761" s="22">
        <v>1</v>
      </c>
      <c r="K761" s="21" t="s">
        <v>2404</v>
      </c>
      <c r="L761" s="9"/>
      <c r="M761" s="11"/>
      <c r="N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D761" s="9"/>
      <c r="AG761" s="9"/>
      <c r="AH761" s="9"/>
      <c r="AI761" s="9"/>
      <c r="AJ761" s="9"/>
      <c r="AK761" s="9"/>
      <c r="AL761" s="9"/>
      <c r="AM761" s="9"/>
    </row>
    <row r="762" spans="1:39" s="12" customFormat="1">
      <c r="A762" s="22">
        <v>7865</v>
      </c>
      <c r="B762" s="20" t="s">
        <v>2410</v>
      </c>
      <c r="C762" s="20" t="s">
        <v>2126</v>
      </c>
      <c r="D762" s="22">
        <v>945</v>
      </c>
      <c r="E762" s="20" t="s">
        <v>68</v>
      </c>
      <c r="F762" s="20" t="s">
        <v>67</v>
      </c>
      <c r="G762" s="20" t="s">
        <v>67</v>
      </c>
      <c r="H762" s="20" t="s">
        <v>2411</v>
      </c>
      <c r="I762" s="20" t="s">
        <v>292</v>
      </c>
      <c r="J762" s="22">
        <v>1</v>
      </c>
      <c r="K762" s="21" t="s">
        <v>2412</v>
      </c>
      <c r="L762" s="9"/>
      <c r="M762" s="8"/>
      <c r="N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D762" s="9"/>
      <c r="AG762" s="9"/>
      <c r="AH762" s="9"/>
      <c r="AI762" s="9"/>
      <c r="AJ762" s="9"/>
      <c r="AK762" s="9"/>
      <c r="AL762" s="9"/>
      <c r="AM762" s="9"/>
    </row>
    <row r="763" spans="1:39" s="12" customFormat="1">
      <c r="A763" s="22">
        <v>7867</v>
      </c>
      <c r="B763" s="20" t="s">
        <v>2413</v>
      </c>
      <c r="C763" s="20" t="s">
        <v>2126</v>
      </c>
      <c r="D763" s="22">
        <v>1075</v>
      </c>
      <c r="E763" s="20" t="s">
        <v>67</v>
      </c>
      <c r="F763" s="20" t="s">
        <v>67</v>
      </c>
      <c r="G763" s="20" t="s">
        <v>67</v>
      </c>
      <c r="H763" s="20" t="s">
        <v>4</v>
      </c>
      <c r="I763" s="20" t="s">
        <v>396</v>
      </c>
      <c r="J763" s="22">
        <v>1</v>
      </c>
      <c r="K763" s="21" t="s">
        <v>2414</v>
      </c>
      <c r="L763" s="9"/>
      <c r="M763" s="8"/>
      <c r="N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D763" s="9"/>
      <c r="AG763" s="9"/>
      <c r="AH763" s="9"/>
      <c r="AI763" s="9"/>
      <c r="AJ763" s="9"/>
      <c r="AK763" s="9"/>
      <c r="AL763" s="9"/>
      <c r="AM763" s="9"/>
    </row>
    <row r="764" spans="1:39" s="12" customFormat="1">
      <c r="A764" s="22">
        <v>7878</v>
      </c>
      <c r="B764" s="20" t="s">
        <v>2415</v>
      </c>
      <c r="C764" s="20" t="s">
        <v>2533</v>
      </c>
      <c r="D764" s="23"/>
      <c r="E764" s="20" t="s">
        <v>68</v>
      </c>
      <c r="F764" s="20" t="s">
        <v>67</v>
      </c>
      <c r="G764" s="20" t="s">
        <v>67</v>
      </c>
      <c r="H764" s="20" t="s">
        <v>292</v>
      </c>
      <c r="I764" s="20" t="s">
        <v>292</v>
      </c>
      <c r="J764" s="22">
        <v>1</v>
      </c>
      <c r="K764" s="21" t="s">
        <v>2416</v>
      </c>
      <c r="L764" s="9"/>
      <c r="M764" s="11"/>
      <c r="N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D764" s="9"/>
      <c r="AG764" s="9"/>
      <c r="AH764" s="9"/>
      <c r="AI764" s="9"/>
      <c r="AJ764" s="9"/>
      <c r="AK764" s="9"/>
      <c r="AL764" s="9"/>
      <c r="AM764" s="9"/>
    </row>
    <row r="765" spans="1:39" s="12" customFormat="1">
      <c r="A765" s="22">
        <v>7890</v>
      </c>
      <c r="B765" s="20" t="s">
        <v>2417</v>
      </c>
      <c r="C765" s="20" t="s">
        <v>2126</v>
      </c>
      <c r="D765" s="22">
        <v>999</v>
      </c>
      <c r="E765" s="20" t="s">
        <v>68</v>
      </c>
      <c r="F765" s="20" t="s">
        <v>68</v>
      </c>
      <c r="G765" s="20" t="s">
        <v>4</v>
      </c>
      <c r="H765" s="20" t="s">
        <v>2418</v>
      </c>
      <c r="I765" s="20" t="s">
        <v>397</v>
      </c>
      <c r="J765" s="22">
        <v>1</v>
      </c>
      <c r="K765" s="21" t="s">
        <v>2419</v>
      </c>
      <c r="L765" s="9"/>
      <c r="M765" s="11"/>
      <c r="N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D765" s="9"/>
      <c r="AG765" s="9"/>
      <c r="AH765" s="9"/>
      <c r="AI765" s="9"/>
      <c r="AJ765" s="9"/>
      <c r="AK765" s="9"/>
      <c r="AL765" s="9"/>
      <c r="AM765" s="9"/>
    </row>
    <row r="766" spans="1:39" s="12" customFormat="1">
      <c r="A766" s="22">
        <v>7891</v>
      </c>
      <c r="B766" s="20" t="s">
        <v>2420</v>
      </c>
      <c r="C766" s="20" t="s">
        <v>2126</v>
      </c>
      <c r="D766" s="22">
        <v>1026</v>
      </c>
      <c r="E766" s="20" t="s">
        <v>68</v>
      </c>
      <c r="F766" s="20" t="s">
        <v>68</v>
      </c>
      <c r="G766" s="20" t="s">
        <v>4</v>
      </c>
      <c r="H766" s="20" t="s">
        <v>2421</v>
      </c>
      <c r="I766" s="20" t="s">
        <v>398</v>
      </c>
      <c r="J766" s="22">
        <v>1</v>
      </c>
      <c r="K766" s="21" t="s">
        <v>2422</v>
      </c>
      <c r="L766" s="9"/>
      <c r="M766" s="11"/>
      <c r="N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D766" s="9"/>
      <c r="AG766" s="9"/>
      <c r="AH766" s="9"/>
      <c r="AI766" s="9"/>
      <c r="AJ766" s="9"/>
      <c r="AK766" s="9"/>
      <c r="AL766" s="9"/>
      <c r="AM766" s="9"/>
    </row>
    <row r="767" spans="1:39" s="12" customFormat="1">
      <c r="A767" s="22">
        <v>7892</v>
      </c>
      <c r="B767" s="20" t="s">
        <v>2423</v>
      </c>
      <c r="C767" s="20" t="s">
        <v>2531</v>
      </c>
      <c r="D767" s="23"/>
      <c r="E767" s="20" t="s">
        <v>67</v>
      </c>
      <c r="F767" s="20" t="s">
        <v>67</v>
      </c>
      <c r="G767" s="20" t="s">
        <v>67</v>
      </c>
      <c r="H767" s="20" t="s">
        <v>292</v>
      </c>
      <c r="I767" s="20" t="s">
        <v>292</v>
      </c>
      <c r="J767" s="22">
        <v>1</v>
      </c>
      <c r="K767" s="21" t="s">
        <v>2424</v>
      </c>
      <c r="L767" s="9"/>
      <c r="M767" s="11"/>
      <c r="N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D767" s="9"/>
      <c r="AG767" s="9"/>
      <c r="AH767" s="9"/>
      <c r="AI767" s="9"/>
      <c r="AJ767" s="9"/>
      <c r="AK767" s="9"/>
      <c r="AL767" s="9"/>
      <c r="AM767" s="9"/>
    </row>
    <row r="768" spans="1:39" s="12" customFormat="1">
      <c r="A768" s="22">
        <v>7893</v>
      </c>
      <c r="B768" s="20" t="s">
        <v>2425</v>
      </c>
      <c r="C768" s="20" t="s">
        <v>2531</v>
      </c>
      <c r="D768" s="23"/>
      <c r="E768" s="20" t="s">
        <v>4</v>
      </c>
      <c r="F768" s="20" t="s">
        <v>67</v>
      </c>
      <c r="G768" s="20" t="s">
        <v>67</v>
      </c>
      <c r="H768" s="20" t="s">
        <v>292</v>
      </c>
      <c r="I768" s="20" t="s">
        <v>292</v>
      </c>
      <c r="J768" s="22">
        <v>1</v>
      </c>
      <c r="K768" s="21" t="s">
        <v>2424</v>
      </c>
      <c r="L768" s="11"/>
      <c r="M768" s="11"/>
      <c r="N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D768" s="9"/>
      <c r="AG768" s="9"/>
      <c r="AH768" s="9"/>
      <c r="AI768" s="9"/>
      <c r="AJ768" s="9"/>
      <c r="AK768" s="9"/>
      <c r="AL768" s="9"/>
      <c r="AM768" s="9"/>
    </row>
    <row r="769" spans="1:39" s="12" customFormat="1">
      <c r="A769" s="22">
        <v>7894</v>
      </c>
      <c r="B769" s="20" t="s">
        <v>2426</v>
      </c>
      <c r="C769" s="20" t="s">
        <v>2531</v>
      </c>
      <c r="D769" s="23"/>
      <c r="E769" s="20" t="s">
        <v>68</v>
      </c>
      <c r="F769" s="20" t="s">
        <v>67</v>
      </c>
      <c r="G769" s="20" t="s">
        <v>67</v>
      </c>
      <c r="H769" s="20" t="s">
        <v>292</v>
      </c>
      <c r="I769" s="20" t="s">
        <v>292</v>
      </c>
      <c r="J769" s="22">
        <v>1</v>
      </c>
      <c r="K769" s="21" t="s">
        <v>2424</v>
      </c>
      <c r="L769" s="11"/>
      <c r="M769" s="11"/>
      <c r="N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D769" s="9"/>
      <c r="AG769" s="9"/>
      <c r="AH769" s="9"/>
      <c r="AI769" s="9"/>
      <c r="AJ769" s="9"/>
      <c r="AK769" s="9"/>
      <c r="AL769" s="9"/>
      <c r="AM769" s="9"/>
    </row>
    <row r="770" spans="1:39" s="12" customFormat="1">
      <c r="A770" s="22">
        <v>7895</v>
      </c>
      <c r="B770" s="20" t="s">
        <v>2427</v>
      </c>
      <c r="C770" s="20" t="s">
        <v>2531</v>
      </c>
      <c r="D770" s="23"/>
      <c r="E770" s="20" t="s">
        <v>4</v>
      </c>
      <c r="F770" s="20" t="s">
        <v>67</v>
      </c>
      <c r="G770" s="20" t="s">
        <v>67</v>
      </c>
      <c r="H770" s="20" t="s">
        <v>292</v>
      </c>
      <c r="I770" s="20" t="s">
        <v>292</v>
      </c>
      <c r="J770" s="22">
        <v>6</v>
      </c>
      <c r="K770" s="21" t="s">
        <v>2424</v>
      </c>
      <c r="L770" s="9"/>
      <c r="M770" s="8"/>
      <c r="N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D770" s="9"/>
      <c r="AG770" s="9"/>
      <c r="AH770" s="9"/>
      <c r="AJ770" s="9"/>
      <c r="AK770" s="9"/>
      <c r="AL770" s="9"/>
      <c r="AM770" s="9"/>
    </row>
    <row r="771" spans="1:39" s="12" customFormat="1">
      <c r="A771" s="22">
        <v>7901</v>
      </c>
      <c r="B771" s="20" t="s">
        <v>2428</v>
      </c>
      <c r="C771" s="20" t="s">
        <v>2126</v>
      </c>
      <c r="D771" s="23"/>
      <c r="E771" s="20" t="s">
        <v>68</v>
      </c>
      <c r="F771" s="20" t="s">
        <v>4</v>
      </c>
      <c r="G771" s="20" t="s">
        <v>4</v>
      </c>
      <c r="H771" s="20" t="s">
        <v>4</v>
      </c>
      <c r="I771" s="20" t="s">
        <v>4</v>
      </c>
      <c r="J771" s="22">
        <v>1</v>
      </c>
      <c r="K771" s="21" t="s">
        <v>2429</v>
      </c>
      <c r="L771" s="9"/>
      <c r="M771" s="8"/>
      <c r="N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D771" s="9"/>
      <c r="AG771" s="9"/>
      <c r="AH771" s="9"/>
      <c r="AI771" s="9"/>
      <c r="AJ771" s="9"/>
      <c r="AK771" s="9"/>
      <c r="AL771" s="9"/>
      <c r="AM771" s="9"/>
    </row>
    <row r="772" spans="1:39" s="12" customFormat="1">
      <c r="A772" s="22">
        <v>7902</v>
      </c>
      <c r="B772" s="20" t="s">
        <v>2430</v>
      </c>
      <c r="C772" s="20" t="s">
        <v>2126</v>
      </c>
      <c r="D772" s="23"/>
      <c r="E772" s="20" t="s">
        <v>68</v>
      </c>
      <c r="F772" s="20" t="s">
        <v>67</v>
      </c>
      <c r="G772" s="20" t="s">
        <v>67</v>
      </c>
      <c r="H772" s="20" t="s">
        <v>292</v>
      </c>
      <c r="I772" s="20" t="s">
        <v>292</v>
      </c>
      <c r="J772" s="22">
        <v>1</v>
      </c>
      <c r="K772" s="21" t="s">
        <v>2431</v>
      </c>
      <c r="L772" s="11"/>
      <c r="M772" s="11"/>
      <c r="N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D772" s="9"/>
      <c r="AG772" s="9"/>
      <c r="AH772" s="9"/>
      <c r="AI772" s="9"/>
      <c r="AJ772" s="9"/>
      <c r="AK772" s="9"/>
      <c r="AL772" s="9"/>
      <c r="AM772" s="9"/>
    </row>
    <row r="773" spans="1:39" s="12" customFormat="1">
      <c r="A773" s="22">
        <v>7903</v>
      </c>
      <c r="B773" s="20" t="s">
        <v>2417</v>
      </c>
      <c r="C773" s="20" t="s">
        <v>2126</v>
      </c>
      <c r="D773" s="22">
        <v>1013</v>
      </c>
      <c r="E773" s="20" t="s">
        <v>68</v>
      </c>
      <c r="F773" s="20" t="s">
        <v>68</v>
      </c>
      <c r="G773" s="20" t="s">
        <v>4</v>
      </c>
      <c r="H773" s="20" t="s">
        <v>2432</v>
      </c>
      <c r="I773" s="20" t="s">
        <v>399</v>
      </c>
      <c r="J773" s="22">
        <v>1</v>
      </c>
      <c r="K773" s="21" t="s">
        <v>2433</v>
      </c>
      <c r="L773" s="9"/>
      <c r="M773" s="8"/>
      <c r="N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D773" s="9"/>
      <c r="AG773" s="9"/>
      <c r="AH773" s="9"/>
      <c r="AI773" s="9"/>
      <c r="AJ773" s="9"/>
      <c r="AK773" s="9"/>
      <c r="AL773" s="9"/>
      <c r="AM773" s="9"/>
    </row>
    <row r="774" spans="1:39" s="12" customFormat="1">
      <c r="A774" s="22">
        <v>7905</v>
      </c>
      <c r="B774" s="20" t="s">
        <v>2434</v>
      </c>
      <c r="C774" s="20" t="s">
        <v>2126</v>
      </c>
      <c r="D774" s="22">
        <v>981</v>
      </c>
      <c r="E774" s="20" t="s">
        <v>68</v>
      </c>
      <c r="F774" s="20" t="s">
        <v>68</v>
      </c>
      <c r="G774" s="20" t="s">
        <v>4</v>
      </c>
      <c r="H774" s="20" t="s">
        <v>2435</v>
      </c>
      <c r="I774" s="20" t="s">
        <v>2436</v>
      </c>
      <c r="J774" s="22">
        <v>1</v>
      </c>
      <c r="K774" s="21" t="s">
        <v>2437</v>
      </c>
      <c r="L774" s="11"/>
      <c r="M774" s="11"/>
      <c r="N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D774" s="9"/>
      <c r="AG774" s="9"/>
      <c r="AH774" s="9"/>
      <c r="AI774" s="9"/>
      <c r="AJ774" s="9"/>
      <c r="AK774" s="9"/>
      <c r="AL774" s="9"/>
      <c r="AM774" s="9"/>
    </row>
    <row r="775" spans="1:39" s="12" customFormat="1">
      <c r="A775" s="22">
        <v>7908</v>
      </c>
      <c r="B775" s="20" t="s">
        <v>2438</v>
      </c>
      <c r="C775" s="20" t="s">
        <v>2531</v>
      </c>
      <c r="D775" s="23"/>
      <c r="E775" s="20" t="s">
        <v>68</v>
      </c>
      <c r="F775" s="20" t="s">
        <v>67</v>
      </c>
      <c r="G775" s="20" t="s">
        <v>67</v>
      </c>
      <c r="H775" s="20" t="s">
        <v>2439</v>
      </c>
      <c r="I775" s="20" t="s">
        <v>292</v>
      </c>
      <c r="J775" s="22">
        <v>1</v>
      </c>
      <c r="K775" s="21" t="s">
        <v>2440</v>
      </c>
      <c r="L775" s="11"/>
      <c r="M775" s="11"/>
      <c r="N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D775" s="9"/>
      <c r="AG775" s="9"/>
      <c r="AH775" s="9"/>
      <c r="AI775" s="9"/>
      <c r="AJ775" s="9"/>
      <c r="AK775" s="9"/>
      <c r="AL775" s="9"/>
      <c r="AM775" s="9"/>
    </row>
    <row r="776" spans="1:39" s="12" customFormat="1">
      <c r="A776" s="22">
        <v>7925</v>
      </c>
      <c r="B776" s="20" t="s">
        <v>2441</v>
      </c>
      <c r="C776" s="20" t="s">
        <v>2126</v>
      </c>
      <c r="D776" s="22">
        <v>987</v>
      </c>
      <c r="E776" s="20" t="s">
        <v>4</v>
      </c>
      <c r="F776" s="20" t="s">
        <v>68</v>
      </c>
      <c r="G776" s="20" t="s">
        <v>4</v>
      </c>
      <c r="H776" s="20" t="s">
        <v>2442</v>
      </c>
      <c r="I776" s="20" t="s">
        <v>2443</v>
      </c>
      <c r="J776" s="22">
        <v>1</v>
      </c>
      <c r="K776" s="21" t="s">
        <v>2444</v>
      </c>
      <c r="L776" s="11"/>
      <c r="M776" s="11"/>
      <c r="N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D776" s="9"/>
      <c r="AG776" s="9"/>
      <c r="AH776" s="9"/>
      <c r="AI776" s="9"/>
      <c r="AJ776" s="9"/>
      <c r="AK776" s="9"/>
      <c r="AL776" s="9"/>
      <c r="AM776" s="9"/>
    </row>
    <row r="777" spans="1:39" s="12" customFormat="1">
      <c r="A777" s="22">
        <v>7947</v>
      </c>
      <c r="B777" s="20" t="s">
        <v>2445</v>
      </c>
      <c r="C777" s="20" t="s">
        <v>2126</v>
      </c>
      <c r="D777" s="23"/>
      <c r="E777" s="20" t="s">
        <v>68</v>
      </c>
      <c r="F777" s="20" t="s">
        <v>67</v>
      </c>
      <c r="G777" s="20" t="s">
        <v>67</v>
      </c>
      <c r="H777" s="20" t="s">
        <v>292</v>
      </c>
      <c r="I777" s="20" t="s">
        <v>292</v>
      </c>
      <c r="J777" s="22">
        <v>1</v>
      </c>
      <c r="K777" s="21" t="s">
        <v>2446</v>
      </c>
      <c r="L777" s="11"/>
      <c r="M777" s="11"/>
      <c r="N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D777" s="9"/>
      <c r="AG777" s="9"/>
      <c r="AH777" s="9"/>
      <c r="AI777" s="9"/>
      <c r="AJ777" s="9"/>
      <c r="AK777" s="9"/>
      <c r="AL777" s="9"/>
      <c r="AM777" s="9"/>
    </row>
    <row r="778" spans="1:39" s="12" customFormat="1">
      <c r="A778" s="22">
        <v>7949</v>
      </c>
      <c r="B778" s="20" t="s">
        <v>2447</v>
      </c>
      <c r="C778" s="20" t="s">
        <v>2126</v>
      </c>
      <c r="D778" s="23"/>
      <c r="E778" s="20" t="s">
        <v>68</v>
      </c>
      <c r="F778" s="20" t="s">
        <v>67</v>
      </c>
      <c r="G778" s="20" t="s">
        <v>67</v>
      </c>
      <c r="H778" s="20" t="s">
        <v>292</v>
      </c>
      <c r="I778" s="20" t="s">
        <v>292</v>
      </c>
      <c r="J778" s="22">
        <v>1</v>
      </c>
      <c r="K778" s="21" t="s">
        <v>2446</v>
      </c>
      <c r="L778" s="11"/>
      <c r="M778" s="11"/>
      <c r="N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D778" s="9"/>
      <c r="AG778" s="9"/>
      <c r="AH778" s="9"/>
      <c r="AI778" s="9"/>
      <c r="AJ778" s="9"/>
      <c r="AK778" s="9"/>
      <c r="AL778" s="9"/>
      <c r="AM778" s="9"/>
    </row>
    <row r="779" spans="1:39" s="12" customFormat="1">
      <c r="A779" s="22">
        <v>7950</v>
      </c>
      <c r="B779" s="20" t="s">
        <v>2448</v>
      </c>
      <c r="C779" s="20" t="s">
        <v>2126</v>
      </c>
      <c r="D779" s="23"/>
      <c r="E779" s="20" t="s">
        <v>68</v>
      </c>
      <c r="F779" s="20" t="s">
        <v>67</v>
      </c>
      <c r="G779" s="20" t="s">
        <v>67</v>
      </c>
      <c r="H779" s="20" t="s">
        <v>292</v>
      </c>
      <c r="I779" s="20" t="s">
        <v>292</v>
      </c>
      <c r="J779" s="22">
        <v>1</v>
      </c>
      <c r="K779" s="21" t="s">
        <v>2446</v>
      </c>
      <c r="L779" s="11"/>
      <c r="M779" s="11"/>
      <c r="N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D779" s="9"/>
      <c r="AG779" s="9"/>
      <c r="AH779" s="9"/>
      <c r="AI779" s="9"/>
      <c r="AJ779" s="9"/>
      <c r="AK779" s="9"/>
      <c r="AL779" s="9"/>
      <c r="AM779" s="9"/>
    </row>
    <row r="780" spans="1:39" s="12" customFormat="1">
      <c r="A780" s="22">
        <v>7951</v>
      </c>
      <c r="B780" s="20" t="s">
        <v>2449</v>
      </c>
      <c r="C780" s="20" t="s">
        <v>2126</v>
      </c>
      <c r="D780" s="23"/>
      <c r="E780" s="20" t="s">
        <v>68</v>
      </c>
      <c r="F780" s="20" t="s">
        <v>67</v>
      </c>
      <c r="G780" s="20" t="s">
        <v>67</v>
      </c>
      <c r="H780" s="20" t="s">
        <v>292</v>
      </c>
      <c r="I780" s="20" t="s">
        <v>292</v>
      </c>
      <c r="J780" s="22">
        <v>1</v>
      </c>
      <c r="K780" s="21" t="s">
        <v>2446</v>
      </c>
      <c r="L780" s="11"/>
      <c r="M780" s="11"/>
      <c r="N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D780" s="9"/>
      <c r="AG780" s="9"/>
      <c r="AH780" s="9"/>
      <c r="AI780" s="9"/>
      <c r="AJ780" s="9"/>
      <c r="AK780" s="9"/>
      <c r="AL780" s="9"/>
      <c r="AM780" s="9"/>
    </row>
    <row r="781" spans="1:39" s="12" customFormat="1">
      <c r="A781" s="22">
        <v>7952</v>
      </c>
      <c r="B781" s="20" t="s">
        <v>2450</v>
      </c>
      <c r="C781" s="20" t="s">
        <v>2126</v>
      </c>
      <c r="D781" s="23"/>
      <c r="E781" s="20" t="s">
        <v>68</v>
      </c>
      <c r="F781" s="20" t="s">
        <v>67</v>
      </c>
      <c r="G781" s="20" t="s">
        <v>67</v>
      </c>
      <c r="H781" s="20" t="s">
        <v>292</v>
      </c>
      <c r="I781" s="20" t="s">
        <v>292</v>
      </c>
      <c r="J781" s="22">
        <v>1</v>
      </c>
      <c r="K781" s="21" t="s">
        <v>2446</v>
      </c>
      <c r="L781" s="11"/>
      <c r="M781" s="11"/>
      <c r="N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D781" s="9"/>
      <c r="AG781" s="9"/>
      <c r="AH781" s="9"/>
      <c r="AI781" s="9"/>
      <c r="AJ781" s="9"/>
      <c r="AK781" s="9"/>
      <c r="AL781" s="9"/>
      <c r="AM781" s="9"/>
    </row>
    <row r="782" spans="1:39" s="12" customFormat="1">
      <c r="A782" s="22">
        <v>7953</v>
      </c>
      <c r="B782" s="20" t="s">
        <v>2451</v>
      </c>
      <c r="C782" s="20" t="s">
        <v>2126</v>
      </c>
      <c r="D782" s="23"/>
      <c r="E782" s="20" t="s">
        <v>68</v>
      </c>
      <c r="F782" s="20" t="s">
        <v>67</v>
      </c>
      <c r="G782" s="20" t="s">
        <v>67</v>
      </c>
      <c r="H782" s="20" t="s">
        <v>292</v>
      </c>
      <c r="I782" s="20" t="s">
        <v>292</v>
      </c>
      <c r="J782" s="22">
        <v>1</v>
      </c>
      <c r="K782" s="21" t="s">
        <v>2452</v>
      </c>
      <c r="L782" s="11"/>
      <c r="M782" s="11"/>
      <c r="N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D782" s="9"/>
      <c r="AG782" s="9"/>
      <c r="AH782" s="9"/>
      <c r="AI782" s="9"/>
      <c r="AJ782" s="9"/>
      <c r="AK782" s="9"/>
      <c r="AL782" s="9"/>
      <c r="AM782" s="9"/>
    </row>
    <row r="783" spans="1:39" s="12" customFormat="1">
      <c r="A783" s="22">
        <v>7954</v>
      </c>
      <c r="B783" s="20" t="s">
        <v>2453</v>
      </c>
      <c r="C783" s="20" t="s">
        <v>2126</v>
      </c>
      <c r="D783" s="23"/>
      <c r="E783" s="20" t="s">
        <v>68</v>
      </c>
      <c r="F783" s="20" t="s">
        <v>67</v>
      </c>
      <c r="G783" s="20" t="s">
        <v>67</v>
      </c>
      <c r="H783" s="20" t="s">
        <v>292</v>
      </c>
      <c r="I783" s="20" t="s">
        <v>292</v>
      </c>
      <c r="J783" s="22">
        <v>1</v>
      </c>
      <c r="K783" s="21" t="s">
        <v>2452</v>
      </c>
      <c r="L783" s="11"/>
      <c r="M783" s="11"/>
      <c r="N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D783" s="9"/>
      <c r="AG783" s="9"/>
      <c r="AH783" s="9"/>
      <c r="AI783" s="9"/>
      <c r="AJ783" s="9"/>
      <c r="AK783" s="9"/>
      <c r="AL783" s="9"/>
      <c r="AM783" s="9"/>
    </row>
    <row r="784" spans="1:39" s="12" customFormat="1">
      <c r="A784" s="22">
        <v>7955</v>
      </c>
      <c r="B784" s="20" t="s">
        <v>2454</v>
      </c>
      <c r="C784" s="20" t="s">
        <v>2126</v>
      </c>
      <c r="D784" s="23"/>
      <c r="E784" s="20" t="s">
        <v>68</v>
      </c>
      <c r="F784" s="20" t="s">
        <v>67</v>
      </c>
      <c r="G784" s="20" t="s">
        <v>67</v>
      </c>
      <c r="H784" s="20" t="s">
        <v>292</v>
      </c>
      <c r="I784" s="20" t="s">
        <v>292</v>
      </c>
      <c r="J784" s="22">
        <v>1</v>
      </c>
      <c r="K784" s="21" t="s">
        <v>2452</v>
      </c>
      <c r="L784" s="11"/>
      <c r="M784" s="11"/>
      <c r="N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D784" s="9"/>
      <c r="AG784" s="9"/>
      <c r="AH784" s="9"/>
      <c r="AI784" s="9"/>
      <c r="AJ784" s="9"/>
      <c r="AK784" s="9"/>
      <c r="AL784" s="9"/>
      <c r="AM784" s="9"/>
    </row>
    <row r="785" spans="1:39" s="12" customFormat="1">
      <c r="A785" s="22">
        <v>7956</v>
      </c>
      <c r="B785" s="20" t="s">
        <v>2455</v>
      </c>
      <c r="C785" s="20" t="s">
        <v>2126</v>
      </c>
      <c r="D785" s="23"/>
      <c r="E785" s="20" t="s">
        <v>68</v>
      </c>
      <c r="F785" s="20" t="s">
        <v>67</v>
      </c>
      <c r="G785" s="20" t="s">
        <v>67</v>
      </c>
      <c r="H785" s="20" t="s">
        <v>292</v>
      </c>
      <c r="I785" s="20" t="s">
        <v>292</v>
      </c>
      <c r="J785" s="22">
        <v>1</v>
      </c>
      <c r="K785" s="21" t="s">
        <v>2446</v>
      </c>
      <c r="L785" s="11"/>
      <c r="M785" s="11"/>
      <c r="N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D785" s="9"/>
      <c r="AG785" s="9"/>
      <c r="AH785" s="9"/>
      <c r="AI785" s="9"/>
      <c r="AJ785" s="9"/>
      <c r="AK785" s="9"/>
      <c r="AL785" s="9"/>
      <c r="AM785" s="9"/>
    </row>
    <row r="786" spans="1:39" s="12" customFormat="1">
      <c r="A786" s="22">
        <v>7957</v>
      </c>
      <c r="B786" s="20" t="s">
        <v>2456</v>
      </c>
      <c r="C786" s="20" t="s">
        <v>2126</v>
      </c>
      <c r="D786" s="23"/>
      <c r="E786" s="20" t="s">
        <v>68</v>
      </c>
      <c r="F786" s="20" t="s">
        <v>67</v>
      </c>
      <c r="G786" s="20" t="s">
        <v>67</v>
      </c>
      <c r="H786" s="20" t="s">
        <v>292</v>
      </c>
      <c r="I786" s="20" t="s">
        <v>292</v>
      </c>
      <c r="J786" s="22">
        <v>1</v>
      </c>
      <c r="K786" s="21" t="s">
        <v>2446</v>
      </c>
      <c r="L786" s="11"/>
      <c r="M786" s="11"/>
      <c r="N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D786" s="9"/>
      <c r="AG786" s="9"/>
      <c r="AH786" s="9"/>
      <c r="AI786" s="9"/>
      <c r="AJ786" s="9"/>
      <c r="AK786" s="9"/>
      <c r="AL786" s="9"/>
      <c r="AM786" s="9"/>
    </row>
    <row r="787" spans="1:39" s="12" customFormat="1">
      <c r="A787" s="22">
        <v>7958</v>
      </c>
      <c r="B787" s="20" t="s">
        <v>2457</v>
      </c>
      <c r="C787" s="20" t="s">
        <v>2126</v>
      </c>
      <c r="D787" s="23"/>
      <c r="E787" s="20" t="s">
        <v>68</v>
      </c>
      <c r="F787" s="20" t="s">
        <v>67</v>
      </c>
      <c r="G787" s="20" t="s">
        <v>67</v>
      </c>
      <c r="H787" s="20" t="s">
        <v>292</v>
      </c>
      <c r="I787" s="20" t="s">
        <v>292</v>
      </c>
      <c r="J787" s="22">
        <v>1</v>
      </c>
      <c r="K787" s="21" t="s">
        <v>2446</v>
      </c>
      <c r="L787" s="11"/>
      <c r="M787" s="11"/>
      <c r="N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D787" s="9"/>
      <c r="AG787" s="9"/>
      <c r="AH787" s="9"/>
      <c r="AI787" s="9"/>
      <c r="AJ787" s="9"/>
      <c r="AK787" s="9"/>
      <c r="AL787" s="9"/>
      <c r="AM787" s="9"/>
    </row>
    <row r="788" spans="1:39" s="12" customFormat="1">
      <c r="A788" s="22">
        <v>7959</v>
      </c>
      <c r="B788" s="20" t="s">
        <v>2458</v>
      </c>
      <c r="C788" s="20" t="s">
        <v>2126</v>
      </c>
      <c r="D788" s="23"/>
      <c r="E788" s="20" t="s">
        <v>68</v>
      </c>
      <c r="F788" s="20" t="s">
        <v>67</v>
      </c>
      <c r="G788" s="20" t="s">
        <v>67</v>
      </c>
      <c r="H788" s="20" t="s">
        <v>292</v>
      </c>
      <c r="I788" s="20" t="s">
        <v>292</v>
      </c>
      <c r="J788" s="22">
        <v>1</v>
      </c>
      <c r="K788" s="21" t="s">
        <v>2446</v>
      </c>
      <c r="L788" s="11"/>
      <c r="M788" s="11"/>
      <c r="N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D788" s="9"/>
      <c r="AG788" s="9"/>
      <c r="AH788" s="9"/>
      <c r="AI788" s="9"/>
      <c r="AJ788" s="9"/>
      <c r="AK788" s="9"/>
      <c r="AL788" s="9"/>
      <c r="AM788" s="9"/>
    </row>
    <row r="789" spans="1:39" s="12" customFormat="1">
      <c r="A789" s="22">
        <v>7961</v>
      </c>
      <c r="B789" s="20" t="s">
        <v>2459</v>
      </c>
      <c r="C789" s="20" t="s">
        <v>2126</v>
      </c>
      <c r="D789" s="23"/>
      <c r="E789" s="20" t="s">
        <v>68</v>
      </c>
      <c r="F789" s="20" t="s">
        <v>67</v>
      </c>
      <c r="G789" s="20" t="s">
        <v>67</v>
      </c>
      <c r="H789" s="20" t="s">
        <v>292</v>
      </c>
      <c r="I789" s="20" t="s">
        <v>292</v>
      </c>
      <c r="J789" s="22">
        <v>1</v>
      </c>
      <c r="K789" s="21" t="s">
        <v>2446</v>
      </c>
      <c r="L789" s="11"/>
      <c r="M789" s="11"/>
      <c r="N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D789" s="9"/>
      <c r="AG789" s="9"/>
      <c r="AH789" s="9"/>
      <c r="AI789" s="9"/>
      <c r="AJ789" s="9"/>
      <c r="AK789" s="9"/>
      <c r="AL789" s="9"/>
      <c r="AM789" s="9"/>
    </row>
    <row r="790" spans="1:39" s="12" customFormat="1">
      <c r="A790" s="22">
        <v>7962</v>
      </c>
      <c r="B790" s="20" t="s">
        <v>2460</v>
      </c>
      <c r="C790" s="20" t="s">
        <v>2126</v>
      </c>
      <c r="D790" s="23"/>
      <c r="E790" s="20" t="s">
        <v>68</v>
      </c>
      <c r="F790" s="20" t="s">
        <v>67</v>
      </c>
      <c r="G790" s="20" t="s">
        <v>67</v>
      </c>
      <c r="H790" s="20" t="s">
        <v>292</v>
      </c>
      <c r="I790" s="20" t="s">
        <v>292</v>
      </c>
      <c r="J790" s="22">
        <v>1</v>
      </c>
      <c r="K790" s="21" t="s">
        <v>2446</v>
      </c>
      <c r="L790" s="11"/>
      <c r="M790" s="11"/>
      <c r="N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D790" s="9"/>
      <c r="AG790" s="9"/>
      <c r="AH790" s="9"/>
      <c r="AI790" s="9"/>
      <c r="AJ790" s="9"/>
      <c r="AK790" s="9"/>
      <c r="AL790" s="9"/>
      <c r="AM790" s="9"/>
    </row>
    <row r="791" spans="1:39" s="12" customFormat="1">
      <c r="A791" s="22">
        <v>7963</v>
      </c>
      <c r="B791" s="20" t="s">
        <v>2461</v>
      </c>
      <c r="C791" s="20" t="s">
        <v>2126</v>
      </c>
      <c r="D791" s="23"/>
      <c r="E791" s="20" t="s">
        <v>68</v>
      </c>
      <c r="F791" s="20" t="s">
        <v>67</v>
      </c>
      <c r="G791" s="20" t="s">
        <v>67</v>
      </c>
      <c r="H791" s="20" t="s">
        <v>292</v>
      </c>
      <c r="I791" s="20" t="s">
        <v>292</v>
      </c>
      <c r="J791" s="22">
        <v>1</v>
      </c>
      <c r="K791" s="21" t="s">
        <v>2446</v>
      </c>
      <c r="L791" s="11"/>
      <c r="M791" s="11"/>
      <c r="N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D791" s="9"/>
      <c r="AG791" s="9"/>
      <c r="AH791" s="9"/>
      <c r="AI791" s="9"/>
      <c r="AJ791" s="9"/>
      <c r="AK791" s="9"/>
      <c r="AL791" s="9"/>
      <c r="AM791" s="9"/>
    </row>
    <row r="792" spans="1:39" s="12" customFormat="1">
      <c r="A792" s="22">
        <v>7964</v>
      </c>
      <c r="B792" s="20" t="s">
        <v>2462</v>
      </c>
      <c r="C792" s="20" t="s">
        <v>2126</v>
      </c>
      <c r="D792" s="23"/>
      <c r="E792" s="20" t="s">
        <v>68</v>
      </c>
      <c r="F792" s="20" t="s">
        <v>67</v>
      </c>
      <c r="G792" s="20" t="s">
        <v>67</v>
      </c>
      <c r="H792" s="20" t="s">
        <v>292</v>
      </c>
      <c r="I792" s="20" t="s">
        <v>292</v>
      </c>
      <c r="J792" s="22">
        <v>1</v>
      </c>
      <c r="K792" s="21" t="s">
        <v>2446</v>
      </c>
      <c r="L792" s="8"/>
      <c r="M792" s="8"/>
      <c r="N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D792" s="9"/>
      <c r="AG792" s="9"/>
      <c r="AH792" s="9"/>
      <c r="AI792" s="9"/>
      <c r="AJ792" s="9"/>
      <c r="AK792" s="9"/>
      <c r="AL792" s="9"/>
      <c r="AM792" s="9"/>
    </row>
    <row r="793" spans="1:39" s="12" customFormat="1">
      <c r="A793" s="22">
        <v>7965</v>
      </c>
      <c r="B793" s="20" t="s">
        <v>2463</v>
      </c>
      <c r="C793" s="20" t="s">
        <v>2126</v>
      </c>
      <c r="D793" s="23"/>
      <c r="E793" s="20" t="s">
        <v>68</v>
      </c>
      <c r="F793" s="20" t="s">
        <v>67</v>
      </c>
      <c r="G793" s="20" t="s">
        <v>67</v>
      </c>
      <c r="H793" s="20" t="s">
        <v>292</v>
      </c>
      <c r="I793" s="20" t="s">
        <v>292</v>
      </c>
      <c r="J793" s="22">
        <v>1</v>
      </c>
      <c r="K793" s="21" t="s">
        <v>2446</v>
      </c>
      <c r="L793" s="11"/>
      <c r="M793" s="11"/>
      <c r="N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D793" s="9"/>
      <c r="AG793" s="9"/>
      <c r="AH793" s="9"/>
      <c r="AI793" s="9"/>
      <c r="AJ793" s="9"/>
      <c r="AK793" s="9"/>
      <c r="AL793" s="9"/>
      <c r="AM793" s="9"/>
    </row>
    <row r="794" spans="1:39" s="12" customFormat="1">
      <c r="A794" s="22">
        <v>7966</v>
      </c>
      <c r="B794" s="20" t="s">
        <v>2464</v>
      </c>
      <c r="C794" s="20" t="s">
        <v>2126</v>
      </c>
      <c r="D794" s="23"/>
      <c r="E794" s="20" t="s">
        <v>68</v>
      </c>
      <c r="F794" s="20" t="s">
        <v>67</v>
      </c>
      <c r="G794" s="20" t="s">
        <v>67</v>
      </c>
      <c r="H794" s="20" t="s">
        <v>292</v>
      </c>
      <c r="I794" s="20" t="s">
        <v>292</v>
      </c>
      <c r="J794" s="22">
        <v>1</v>
      </c>
      <c r="K794" s="21" t="s">
        <v>2446</v>
      </c>
      <c r="L794" s="8"/>
      <c r="M794" s="8"/>
      <c r="N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D794" s="9"/>
      <c r="AG794" s="9"/>
      <c r="AH794" s="9"/>
      <c r="AI794" s="9"/>
      <c r="AJ794" s="9"/>
      <c r="AK794" s="9"/>
      <c r="AL794" s="9"/>
      <c r="AM794" s="9"/>
    </row>
    <row r="795" spans="1:39" s="12" customFormat="1">
      <c r="A795" s="22">
        <v>7967</v>
      </c>
      <c r="B795" s="20" t="s">
        <v>2465</v>
      </c>
      <c r="C795" s="20" t="s">
        <v>2126</v>
      </c>
      <c r="D795" s="22">
        <v>991</v>
      </c>
      <c r="E795" s="20" t="s">
        <v>4</v>
      </c>
      <c r="F795" s="20" t="s">
        <v>68</v>
      </c>
      <c r="G795" s="20" t="s">
        <v>4</v>
      </c>
      <c r="H795" s="20" t="s">
        <v>2466</v>
      </c>
      <c r="I795" s="20" t="s">
        <v>2467</v>
      </c>
      <c r="J795" s="22">
        <v>1</v>
      </c>
      <c r="K795" s="21" t="s">
        <v>2468</v>
      </c>
      <c r="L795" s="8"/>
      <c r="M795" s="8"/>
      <c r="N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D795" s="9"/>
      <c r="AG795" s="9"/>
      <c r="AH795" s="9"/>
      <c r="AI795" s="9"/>
      <c r="AJ795" s="9"/>
      <c r="AK795" s="9"/>
      <c r="AL795" s="9"/>
      <c r="AM795" s="9"/>
    </row>
    <row r="796" spans="1:39" s="12" customFormat="1">
      <c r="A796" s="22">
        <v>7968</v>
      </c>
      <c r="B796" s="20" t="s">
        <v>2469</v>
      </c>
      <c r="C796" s="20" t="s">
        <v>2531</v>
      </c>
      <c r="D796" s="23"/>
      <c r="E796" s="20" t="s">
        <v>4</v>
      </c>
      <c r="F796" s="20" t="s">
        <v>68</v>
      </c>
      <c r="G796" s="20" t="s">
        <v>4</v>
      </c>
      <c r="H796" s="20" t="s">
        <v>2470</v>
      </c>
      <c r="I796" s="20" t="s">
        <v>4</v>
      </c>
      <c r="J796" s="22">
        <v>1</v>
      </c>
      <c r="K796" s="21" t="s">
        <v>2471</v>
      </c>
      <c r="L796" s="11"/>
      <c r="M796" s="11"/>
      <c r="N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D796" s="9"/>
      <c r="AG796" s="9"/>
      <c r="AH796" s="9"/>
      <c r="AI796" s="9"/>
      <c r="AJ796" s="9"/>
      <c r="AK796" s="9"/>
      <c r="AL796" s="9"/>
      <c r="AM796" s="9"/>
    </row>
    <row r="797" spans="1:39" s="12" customFormat="1">
      <c r="A797" s="22">
        <v>7969</v>
      </c>
      <c r="B797" s="20" t="s">
        <v>2472</v>
      </c>
      <c r="C797" s="20" t="s">
        <v>2126</v>
      </c>
      <c r="D797" s="22">
        <v>981</v>
      </c>
      <c r="E797" s="20" t="s">
        <v>4</v>
      </c>
      <c r="F797" s="20" t="s">
        <v>68</v>
      </c>
      <c r="G797" s="20" t="s">
        <v>67</v>
      </c>
      <c r="H797" s="20" t="s">
        <v>2473</v>
      </c>
      <c r="I797" s="20" t="s">
        <v>400</v>
      </c>
      <c r="J797" s="22">
        <v>1</v>
      </c>
      <c r="K797" s="21" t="s">
        <v>2474</v>
      </c>
      <c r="L797" s="9"/>
      <c r="M797" s="8"/>
      <c r="N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D797" s="9"/>
      <c r="AG797" s="9"/>
      <c r="AH797" s="9"/>
      <c r="AI797" s="9"/>
      <c r="AJ797" s="9"/>
      <c r="AK797" s="9"/>
      <c r="AL797" s="9"/>
      <c r="AM797" s="9"/>
    </row>
    <row r="798" spans="1:39" s="12" customFormat="1">
      <c r="A798" s="22">
        <v>7970</v>
      </c>
      <c r="B798" s="20" t="s">
        <v>2472</v>
      </c>
      <c r="C798" s="20" t="s">
        <v>2126</v>
      </c>
      <c r="D798" s="22">
        <v>1039</v>
      </c>
      <c r="E798" s="20" t="s">
        <v>4</v>
      </c>
      <c r="F798" s="20" t="s">
        <v>68</v>
      </c>
      <c r="G798" s="20" t="s">
        <v>4</v>
      </c>
      <c r="H798" s="20" t="s">
        <v>2475</v>
      </c>
      <c r="I798" s="20" t="s">
        <v>401</v>
      </c>
      <c r="J798" s="22">
        <v>1</v>
      </c>
      <c r="K798" s="21" t="s">
        <v>2474</v>
      </c>
      <c r="L798" s="9"/>
      <c r="M798" s="11"/>
      <c r="N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D798" s="9"/>
      <c r="AG798" s="9"/>
      <c r="AH798" s="9"/>
      <c r="AI798" s="9"/>
      <c r="AJ798" s="9"/>
      <c r="AK798" s="9"/>
      <c r="AL798" s="9"/>
      <c r="AM798" s="9"/>
    </row>
    <row r="799" spans="1:39" s="12" customFormat="1">
      <c r="A799" s="22">
        <v>8003</v>
      </c>
      <c r="B799" s="20" t="s">
        <v>2476</v>
      </c>
      <c r="C799" s="20" t="s">
        <v>2126</v>
      </c>
      <c r="D799" s="23"/>
      <c r="E799" s="20" t="s">
        <v>68</v>
      </c>
      <c r="F799" s="20" t="s">
        <v>67</v>
      </c>
      <c r="G799" s="20" t="s">
        <v>67</v>
      </c>
      <c r="H799" s="20" t="s">
        <v>292</v>
      </c>
      <c r="I799" s="20" t="s">
        <v>292</v>
      </c>
      <c r="J799" s="22">
        <v>1</v>
      </c>
      <c r="K799" s="21" t="s">
        <v>2477</v>
      </c>
      <c r="L799" s="9"/>
      <c r="M799" s="8"/>
      <c r="N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D799" s="9"/>
      <c r="AG799" s="9"/>
      <c r="AH799" s="9"/>
      <c r="AI799" s="9"/>
      <c r="AJ799" s="9"/>
      <c r="AK799" s="9"/>
      <c r="AL799" s="9"/>
      <c r="AM799" s="9"/>
    </row>
    <row r="800" spans="1:39" s="12" customFormat="1">
      <c r="A800" s="22">
        <v>8004</v>
      </c>
      <c r="B800" s="20" t="s">
        <v>2478</v>
      </c>
      <c r="C800" s="20" t="s">
        <v>2531</v>
      </c>
      <c r="D800" s="22">
        <v>979</v>
      </c>
      <c r="E800" s="20" t="s">
        <v>4</v>
      </c>
      <c r="F800" s="20" t="s">
        <v>67</v>
      </c>
      <c r="G800" s="20" t="s">
        <v>444</v>
      </c>
      <c r="H800" s="20" t="s">
        <v>2479</v>
      </c>
      <c r="I800" s="20" t="s">
        <v>402</v>
      </c>
      <c r="J800" s="22">
        <v>1</v>
      </c>
      <c r="K800" s="21" t="s">
        <v>2480</v>
      </c>
      <c r="L800" s="9"/>
      <c r="M800" s="11"/>
      <c r="N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D800" s="9"/>
      <c r="AG800" s="9"/>
      <c r="AH800" s="9"/>
      <c r="AI800" s="9"/>
      <c r="AJ800" s="9"/>
      <c r="AK800" s="9"/>
      <c r="AL800" s="9"/>
      <c r="AM800" s="9"/>
    </row>
    <row r="801" spans="1:67" s="12" customFormat="1">
      <c r="A801" s="22">
        <v>8021</v>
      </c>
      <c r="B801" s="20" t="s">
        <v>2481</v>
      </c>
      <c r="C801" s="20" t="s">
        <v>2126</v>
      </c>
      <c r="D801" s="23"/>
      <c r="E801" s="20" t="s">
        <v>68</v>
      </c>
      <c r="F801" s="20" t="s">
        <v>67</v>
      </c>
      <c r="G801" s="20" t="s">
        <v>67</v>
      </c>
      <c r="H801" s="20" t="s">
        <v>292</v>
      </c>
      <c r="I801" s="20" t="s">
        <v>292</v>
      </c>
      <c r="J801" s="22">
        <v>1</v>
      </c>
      <c r="K801" s="21" t="s">
        <v>2482</v>
      </c>
      <c r="L801" s="9"/>
      <c r="M801" s="11"/>
      <c r="N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D801" s="9"/>
      <c r="AG801" s="9"/>
      <c r="AH801" s="9"/>
      <c r="AI801" s="9"/>
      <c r="AJ801" s="9"/>
      <c r="AK801" s="9"/>
      <c r="AL801" s="9"/>
      <c r="AM801" s="9"/>
    </row>
    <row r="802" spans="1:67" s="12" customFormat="1">
      <c r="A802" s="22">
        <v>8022</v>
      </c>
      <c r="B802" s="20" t="s">
        <v>2483</v>
      </c>
      <c r="C802" s="20" t="s">
        <v>2126</v>
      </c>
      <c r="D802" s="22">
        <v>1055</v>
      </c>
      <c r="E802" s="20" t="s">
        <v>68</v>
      </c>
      <c r="F802" s="20" t="s">
        <v>67</v>
      </c>
      <c r="G802" s="20" t="s">
        <v>67</v>
      </c>
      <c r="H802" s="20" t="s">
        <v>292</v>
      </c>
      <c r="I802" s="20" t="s">
        <v>292</v>
      </c>
      <c r="J802" s="22">
        <v>1</v>
      </c>
      <c r="K802" s="21" t="s">
        <v>2484</v>
      </c>
      <c r="L802" s="9"/>
      <c r="M802" s="11"/>
      <c r="N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D802" s="9"/>
      <c r="AG802" s="9"/>
      <c r="AH802" s="9"/>
      <c r="AI802" s="9"/>
      <c r="AJ802" s="9"/>
      <c r="AK802" s="9"/>
      <c r="AL802" s="9"/>
      <c r="AM802" s="9"/>
    </row>
    <row r="803" spans="1:67" s="12" customFormat="1">
      <c r="A803" s="22">
        <v>8091</v>
      </c>
      <c r="B803" s="20" t="s">
        <v>2485</v>
      </c>
      <c r="C803" s="20" t="s">
        <v>2126</v>
      </c>
      <c r="D803" s="23"/>
      <c r="E803" s="20" t="s">
        <v>68</v>
      </c>
      <c r="F803" s="20" t="s">
        <v>67</v>
      </c>
      <c r="G803" s="20" t="s">
        <v>67</v>
      </c>
      <c r="H803" s="20" t="s">
        <v>292</v>
      </c>
      <c r="I803" s="20" t="s">
        <v>292</v>
      </c>
      <c r="J803" s="22">
        <v>1</v>
      </c>
      <c r="K803" s="21" t="s">
        <v>2486</v>
      </c>
      <c r="L803" s="9"/>
      <c r="M803" s="11"/>
      <c r="N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D803" s="9"/>
      <c r="AG803" s="9"/>
      <c r="AH803" s="9"/>
      <c r="AI803" s="9"/>
      <c r="AJ803" s="9"/>
      <c r="AK803" s="9"/>
      <c r="AL803" s="9"/>
      <c r="AM803" s="9"/>
    </row>
    <row r="804" spans="1:67" s="12" customFormat="1">
      <c r="A804" s="22">
        <v>8092</v>
      </c>
      <c r="B804" s="20" t="s">
        <v>2487</v>
      </c>
      <c r="C804" s="20" t="s">
        <v>2126</v>
      </c>
      <c r="D804" s="23"/>
      <c r="E804" s="20" t="s">
        <v>68</v>
      </c>
      <c r="F804" s="20" t="s">
        <v>67</v>
      </c>
      <c r="G804" s="20" t="s">
        <v>67</v>
      </c>
      <c r="H804" s="20" t="s">
        <v>292</v>
      </c>
      <c r="I804" s="20" t="s">
        <v>292</v>
      </c>
      <c r="J804" s="22">
        <v>1</v>
      </c>
      <c r="K804" s="21" t="s">
        <v>2486</v>
      </c>
      <c r="L804" s="9"/>
      <c r="M804" s="11"/>
      <c r="N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D804" s="9"/>
      <c r="AG804" s="9"/>
      <c r="AH804" s="9"/>
      <c r="AI804" s="9"/>
      <c r="AJ804" s="9"/>
      <c r="AK804" s="9"/>
      <c r="AL804" s="9"/>
      <c r="AM804" s="9"/>
    </row>
    <row r="805" spans="1:67" s="12" customFormat="1">
      <c r="A805" s="22">
        <v>8093</v>
      </c>
      <c r="B805" s="20" t="s">
        <v>2488</v>
      </c>
      <c r="C805" s="20" t="s">
        <v>2126</v>
      </c>
      <c r="D805" s="23"/>
      <c r="E805" s="20" t="s">
        <v>68</v>
      </c>
      <c r="F805" s="20" t="s">
        <v>67</v>
      </c>
      <c r="G805" s="20" t="s">
        <v>67</v>
      </c>
      <c r="H805" s="20" t="s">
        <v>292</v>
      </c>
      <c r="I805" s="20" t="s">
        <v>292</v>
      </c>
      <c r="J805" s="22">
        <v>1</v>
      </c>
      <c r="K805" s="21" t="s">
        <v>2486</v>
      </c>
      <c r="L805" s="9"/>
      <c r="M805" s="11"/>
      <c r="N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D805" s="9"/>
      <c r="AG805" s="9"/>
      <c r="AH805" s="9"/>
      <c r="AI805" s="9"/>
      <c r="AJ805" s="9"/>
      <c r="AK805" s="9"/>
      <c r="AL805" s="9"/>
      <c r="AM805" s="9"/>
    </row>
    <row r="806" spans="1:67" s="12" customFormat="1">
      <c r="A806" s="22">
        <v>8094</v>
      </c>
      <c r="B806" s="20" t="s">
        <v>2489</v>
      </c>
      <c r="C806" s="20" t="s">
        <v>2126</v>
      </c>
      <c r="D806" s="23"/>
      <c r="E806" s="20" t="s">
        <v>4</v>
      </c>
      <c r="F806" s="20" t="s">
        <v>67</v>
      </c>
      <c r="G806" s="20" t="s">
        <v>67</v>
      </c>
      <c r="H806" s="20" t="s">
        <v>292</v>
      </c>
      <c r="I806" s="20" t="s">
        <v>292</v>
      </c>
      <c r="J806" s="22">
        <v>1</v>
      </c>
      <c r="K806" s="21" t="s">
        <v>2486</v>
      </c>
      <c r="L806" s="9"/>
      <c r="M806" s="11"/>
      <c r="N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D806" s="9"/>
      <c r="AG806" s="9"/>
      <c r="AH806" s="9"/>
      <c r="AI806" s="9"/>
      <c r="AJ806" s="9"/>
      <c r="AK806" s="9"/>
      <c r="AL806" s="9"/>
      <c r="AM806" s="9"/>
    </row>
    <row r="807" spans="1:67" s="12" customFormat="1">
      <c r="A807" s="22">
        <v>8097</v>
      </c>
      <c r="B807" s="20" t="s">
        <v>2490</v>
      </c>
      <c r="C807" s="20" t="s">
        <v>2126</v>
      </c>
      <c r="D807" s="23"/>
      <c r="E807" s="20" t="s">
        <v>68</v>
      </c>
      <c r="F807" s="20" t="s">
        <v>67</v>
      </c>
      <c r="G807" s="20" t="s">
        <v>67</v>
      </c>
      <c r="H807" s="20" t="s">
        <v>292</v>
      </c>
      <c r="I807" s="20" t="s">
        <v>292</v>
      </c>
      <c r="J807" s="22">
        <v>1</v>
      </c>
      <c r="K807" s="21" t="s">
        <v>2486</v>
      </c>
      <c r="L807" s="9"/>
      <c r="M807" s="11"/>
      <c r="N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D807" s="9"/>
      <c r="AG807" s="9"/>
      <c r="AH807" s="9"/>
      <c r="AI807" s="9"/>
      <c r="AJ807" s="9"/>
      <c r="AK807" s="9"/>
      <c r="AL807" s="9"/>
      <c r="AM807" s="9"/>
    </row>
    <row r="808" spans="1:67" s="12" customFormat="1">
      <c r="A808" s="22">
        <v>8099</v>
      </c>
      <c r="B808" s="20" t="s">
        <v>2491</v>
      </c>
      <c r="C808" s="20" t="s">
        <v>2126</v>
      </c>
      <c r="D808" s="23"/>
      <c r="E808" s="20" t="s">
        <v>67</v>
      </c>
      <c r="F808" s="20" t="s">
        <v>67</v>
      </c>
      <c r="G808" s="20" t="s">
        <v>67</v>
      </c>
      <c r="H808" s="20" t="s">
        <v>292</v>
      </c>
      <c r="I808" s="20" t="s">
        <v>292</v>
      </c>
      <c r="J808" s="22">
        <v>1</v>
      </c>
      <c r="K808" s="21" t="s">
        <v>2486</v>
      </c>
      <c r="L808" s="9"/>
      <c r="M808" s="11"/>
      <c r="N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D808" s="9"/>
      <c r="AG808" s="9"/>
      <c r="AH808" s="9"/>
      <c r="AI808" s="9"/>
      <c r="AJ808" s="9"/>
      <c r="AK808" s="9"/>
      <c r="AL808" s="9"/>
      <c r="AM808" s="9"/>
    </row>
    <row r="809" spans="1:67" s="12" customFormat="1">
      <c r="A809" s="22">
        <v>8100</v>
      </c>
      <c r="B809" s="20" t="s">
        <v>2492</v>
      </c>
      <c r="C809" s="20" t="s">
        <v>2126</v>
      </c>
      <c r="D809" s="23"/>
      <c r="E809" s="20" t="s">
        <v>68</v>
      </c>
      <c r="F809" s="20" t="s">
        <v>67</v>
      </c>
      <c r="G809" s="20" t="s">
        <v>67</v>
      </c>
      <c r="H809" s="20" t="s">
        <v>292</v>
      </c>
      <c r="I809" s="20" t="s">
        <v>292</v>
      </c>
      <c r="J809" s="22">
        <v>1</v>
      </c>
      <c r="K809" s="21" t="s">
        <v>2486</v>
      </c>
      <c r="L809" s="9"/>
      <c r="M809" s="11"/>
      <c r="N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D809" s="9"/>
      <c r="AG809" s="9"/>
      <c r="AH809" s="9"/>
      <c r="AI809" s="9"/>
      <c r="AJ809" s="9"/>
      <c r="AK809" s="9"/>
      <c r="AL809" s="9"/>
      <c r="AM809" s="9"/>
    </row>
    <row r="810" spans="1:67" s="12" customFormat="1">
      <c r="A810" s="22">
        <v>8101</v>
      </c>
      <c r="B810" s="20" t="s">
        <v>2493</v>
      </c>
      <c r="C810" s="20" t="s">
        <v>2126</v>
      </c>
      <c r="D810" s="23"/>
      <c r="E810" s="20" t="s">
        <v>68</v>
      </c>
      <c r="F810" s="20" t="s">
        <v>67</v>
      </c>
      <c r="G810" s="20" t="s">
        <v>67</v>
      </c>
      <c r="H810" s="20" t="s">
        <v>292</v>
      </c>
      <c r="I810" s="20" t="s">
        <v>292</v>
      </c>
      <c r="J810" s="22">
        <v>1</v>
      </c>
      <c r="K810" s="21" t="s">
        <v>2486</v>
      </c>
      <c r="L810" s="11"/>
      <c r="M810" s="11"/>
      <c r="N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D810" s="9"/>
      <c r="AG810" s="9"/>
      <c r="AH810" s="11"/>
      <c r="AI810" s="9"/>
      <c r="AJ810" s="9"/>
      <c r="AK810" s="9"/>
      <c r="AL810" s="11"/>
      <c r="AM810" s="9"/>
    </row>
    <row r="811" spans="1:67" s="12" customFormat="1">
      <c r="A811" s="22">
        <v>8102</v>
      </c>
      <c r="B811" s="20" t="s">
        <v>2494</v>
      </c>
      <c r="C811" s="20" t="s">
        <v>2126</v>
      </c>
      <c r="D811" s="23"/>
      <c r="E811" s="20" t="s">
        <v>68</v>
      </c>
      <c r="F811" s="20" t="s">
        <v>67</v>
      </c>
      <c r="G811" s="20" t="s">
        <v>67</v>
      </c>
      <c r="H811" s="20" t="s">
        <v>292</v>
      </c>
      <c r="I811" s="20" t="s">
        <v>292</v>
      </c>
      <c r="J811" s="22">
        <v>1</v>
      </c>
      <c r="K811" s="21" t="s">
        <v>2486</v>
      </c>
      <c r="L811" s="11"/>
      <c r="M811" s="11"/>
      <c r="N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D811" s="9"/>
      <c r="AG811" s="9"/>
      <c r="AH811" s="11"/>
      <c r="AI811" s="9"/>
      <c r="AJ811" s="9"/>
      <c r="AK811" s="9"/>
      <c r="AL811" s="11"/>
      <c r="AM811" s="9"/>
    </row>
    <row r="812" spans="1:67" s="12" customFormat="1">
      <c r="A812" s="22">
        <v>8115</v>
      </c>
      <c r="B812" s="20" t="s">
        <v>2495</v>
      </c>
      <c r="C812" s="20" t="s">
        <v>2126</v>
      </c>
      <c r="D812" s="23"/>
      <c r="E812" s="20" t="s">
        <v>68</v>
      </c>
      <c r="F812" s="20" t="s">
        <v>67</v>
      </c>
      <c r="G812" s="20" t="s">
        <v>67</v>
      </c>
      <c r="H812" s="20" t="s">
        <v>292</v>
      </c>
      <c r="I812" s="20" t="s">
        <v>292</v>
      </c>
      <c r="J812" s="22">
        <v>8</v>
      </c>
      <c r="K812" s="21" t="s">
        <v>2486</v>
      </c>
      <c r="L812" s="11"/>
      <c r="M812" s="11"/>
      <c r="N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D812" s="9"/>
      <c r="AG812" s="9"/>
      <c r="AH812" s="9"/>
      <c r="AI812" s="9"/>
      <c r="AJ812" s="9"/>
      <c r="AK812" s="9"/>
      <c r="AL812" s="9"/>
      <c r="AM812" s="9"/>
    </row>
    <row r="813" spans="1:67" s="12" customFormat="1">
      <c r="A813" s="22">
        <v>8137</v>
      </c>
      <c r="B813" s="20" t="s">
        <v>2496</v>
      </c>
      <c r="C813" s="20" t="s">
        <v>2531</v>
      </c>
      <c r="D813" s="23"/>
      <c r="E813" s="20" t="s">
        <v>68</v>
      </c>
      <c r="F813" s="20" t="s">
        <v>67</v>
      </c>
      <c r="G813" s="20" t="s">
        <v>67</v>
      </c>
      <c r="H813" s="20" t="s">
        <v>292</v>
      </c>
      <c r="I813" s="20" t="s">
        <v>292</v>
      </c>
      <c r="J813" s="22">
        <v>1</v>
      </c>
      <c r="K813" s="21" t="s">
        <v>2497</v>
      </c>
      <c r="L813" s="9"/>
      <c r="N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D813" s="9"/>
      <c r="AG813" s="9"/>
      <c r="AH813" s="9"/>
      <c r="AI813" s="9"/>
      <c r="AJ813" s="9"/>
      <c r="AK813" s="9"/>
      <c r="AL813" s="9"/>
      <c r="AM813" s="9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9"/>
      <c r="BF813" s="9"/>
      <c r="BG813" s="9"/>
      <c r="BH813" s="9"/>
      <c r="BO813" s="9"/>
    </row>
    <row r="814" spans="1:67" s="12" customFormat="1">
      <c r="A814" s="22">
        <v>8138</v>
      </c>
      <c r="B814" s="20" t="s">
        <v>2498</v>
      </c>
      <c r="C814" s="20" t="s">
        <v>2531</v>
      </c>
      <c r="D814" s="23"/>
      <c r="E814" s="20" t="s">
        <v>68</v>
      </c>
      <c r="F814" s="20" t="s">
        <v>67</v>
      </c>
      <c r="G814" s="20" t="s">
        <v>67</v>
      </c>
      <c r="H814" s="20" t="s">
        <v>292</v>
      </c>
      <c r="I814" s="20" t="s">
        <v>292</v>
      </c>
      <c r="J814" s="22">
        <v>1</v>
      </c>
      <c r="K814" s="21" t="s">
        <v>2497</v>
      </c>
      <c r="L814" s="9"/>
      <c r="M814" s="8"/>
      <c r="N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D814" s="9"/>
      <c r="AG814" s="9"/>
      <c r="AH814" s="9"/>
      <c r="AI814" s="9"/>
      <c r="AJ814" s="9"/>
      <c r="AK814" s="9"/>
      <c r="AL814" s="9"/>
      <c r="AM814" s="9"/>
    </row>
    <row r="815" spans="1:67" s="12" customFormat="1">
      <c r="A815" s="22">
        <v>8139</v>
      </c>
      <c r="B815" s="20" t="s">
        <v>2499</v>
      </c>
      <c r="C815" s="20" t="s">
        <v>2531</v>
      </c>
      <c r="D815" s="23"/>
      <c r="E815" s="20" t="s">
        <v>68</v>
      </c>
      <c r="F815" s="20" t="s">
        <v>67</v>
      </c>
      <c r="G815" s="20" t="s">
        <v>67</v>
      </c>
      <c r="H815" s="20" t="s">
        <v>292</v>
      </c>
      <c r="I815" s="20" t="s">
        <v>292</v>
      </c>
      <c r="J815" s="22">
        <v>1</v>
      </c>
      <c r="K815" s="21" t="s">
        <v>2500</v>
      </c>
      <c r="L815" s="8"/>
      <c r="M815" s="8"/>
      <c r="N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D815" s="9"/>
      <c r="AG815" s="9"/>
      <c r="AH815" s="9"/>
      <c r="AI815" s="9"/>
      <c r="AJ815" s="9"/>
      <c r="AK815" s="9"/>
      <c r="AL815" s="9"/>
      <c r="AM815" s="9"/>
    </row>
    <row r="816" spans="1:67" s="15" customFormat="1">
      <c r="A816" s="22">
        <v>8189</v>
      </c>
      <c r="B816" s="20" t="s">
        <v>2501</v>
      </c>
      <c r="C816" s="20" t="s">
        <v>2531</v>
      </c>
      <c r="D816" s="22">
        <v>1033</v>
      </c>
      <c r="E816" s="20" t="s">
        <v>68</v>
      </c>
      <c r="F816" s="20" t="s">
        <v>68</v>
      </c>
      <c r="G816" s="20" t="s">
        <v>4</v>
      </c>
      <c r="H816" s="20" t="s">
        <v>2502</v>
      </c>
      <c r="I816" s="20" t="s">
        <v>404</v>
      </c>
      <c r="J816" s="22">
        <v>1</v>
      </c>
      <c r="K816" s="21" t="s">
        <v>2503</v>
      </c>
      <c r="L816" s="13"/>
      <c r="M816" s="13"/>
      <c r="N816" s="14"/>
      <c r="P816" s="14"/>
      <c r="Q816" s="14"/>
      <c r="R816" s="14"/>
      <c r="T816" s="14"/>
      <c r="U816" s="14"/>
      <c r="V816" s="14"/>
      <c r="W816" s="14"/>
      <c r="X816" s="14"/>
      <c r="Y816" s="14"/>
      <c r="Z816" s="14"/>
      <c r="AA816" s="14"/>
      <c r="AD816" s="14"/>
      <c r="AG816" s="14"/>
      <c r="AH816" s="14"/>
      <c r="AI816" s="14"/>
      <c r="AJ816" s="14"/>
      <c r="AK816" s="14"/>
      <c r="AM816" s="14"/>
    </row>
    <row r="817" spans="1:42" s="15" customFormat="1">
      <c r="A817" s="22">
        <v>8190</v>
      </c>
      <c r="B817" s="20" t="s">
        <v>2504</v>
      </c>
      <c r="C817" s="20" t="s">
        <v>2126</v>
      </c>
      <c r="D817" s="22">
        <v>1090</v>
      </c>
      <c r="E817" s="20" t="s">
        <v>68</v>
      </c>
      <c r="F817" s="20" t="s">
        <v>68</v>
      </c>
      <c r="G817" s="20" t="s">
        <v>4</v>
      </c>
      <c r="H817" s="20" t="s">
        <v>2505</v>
      </c>
      <c r="I817" s="20" t="s">
        <v>2506</v>
      </c>
      <c r="J817" s="22">
        <v>1</v>
      </c>
      <c r="K817" s="21" t="s">
        <v>2507</v>
      </c>
      <c r="L817" s="13"/>
      <c r="M817" s="13"/>
      <c r="N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D817" s="14"/>
      <c r="AG817" s="14"/>
      <c r="AH817" s="14"/>
      <c r="AI817" s="14"/>
      <c r="AJ817" s="14"/>
      <c r="AK817" s="14"/>
      <c r="AL817" s="14"/>
      <c r="AM817" s="14"/>
    </row>
    <row r="818" spans="1:42" s="15" customFormat="1">
      <c r="A818" s="22">
        <v>8191</v>
      </c>
      <c r="B818" s="20" t="s">
        <v>2508</v>
      </c>
      <c r="C818" s="20" t="s">
        <v>2533</v>
      </c>
      <c r="D818" s="22">
        <v>1117</v>
      </c>
      <c r="E818" s="20" t="s">
        <v>4</v>
      </c>
      <c r="F818" s="20" t="s">
        <v>68</v>
      </c>
      <c r="G818" s="20" t="s">
        <v>4</v>
      </c>
      <c r="H818" s="20" t="s">
        <v>2509</v>
      </c>
      <c r="I818" s="20" t="s">
        <v>2510</v>
      </c>
      <c r="J818" s="22">
        <v>1</v>
      </c>
      <c r="K818" s="21" t="s">
        <v>2511</v>
      </c>
      <c r="L818" s="13"/>
      <c r="M818" s="13"/>
      <c r="N818" s="14"/>
      <c r="P818" s="14"/>
      <c r="Q818" s="14"/>
      <c r="R818" s="14"/>
      <c r="T818" s="14"/>
      <c r="U818" s="14"/>
      <c r="V818" s="14"/>
      <c r="W818" s="14"/>
      <c r="X818" s="14"/>
      <c r="Y818" s="14"/>
      <c r="Z818" s="14"/>
      <c r="AA818" s="14"/>
      <c r="AD818" s="14"/>
      <c r="AG818" s="14"/>
      <c r="AH818" s="14"/>
      <c r="AI818" s="14"/>
      <c r="AJ818" s="14"/>
      <c r="AK818" s="14"/>
      <c r="AL818" s="14"/>
      <c r="AM818" s="14"/>
      <c r="AP818" s="14"/>
    </row>
    <row r="819" spans="1:42" s="15" customFormat="1">
      <c r="A819" s="22">
        <v>8192</v>
      </c>
      <c r="B819" s="20" t="s">
        <v>2512</v>
      </c>
      <c r="C819" s="20" t="s">
        <v>2533</v>
      </c>
      <c r="D819" s="22">
        <v>1102</v>
      </c>
      <c r="E819" s="20" t="s">
        <v>4</v>
      </c>
      <c r="F819" s="20" t="s">
        <v>68</v>
      </c>
      <c r="G819" s="20" t="s">
        <v>4</v>
      </c>
      <c r="H819" s="20" t="s">
        <v>2513</v>
      </c>
      <c r="I819" s="20" t="s">
        <v>2514</v>
      </c>
      <c r="J819" s="22">
        <v>1</v>
      </c>
      <c r="K819" s="21" t="s">
        <v>2515</v>
      </c>
      <c r="L819" s="13"/>
      <c r="M819" s="13"/>
      <c r="N819" s="14"/>
      <c r="P819" s="14"/>
      <c r="Q819" s="14"/>
      <c r="R819" s="14"/>
      <c r="T819" s="14"/>
      <c r="U819" s="14"/>
      <c r="V819" s="14"/>
      <c r="W819" s="14"/>
      <c r="X819" s="14"/>
      <c r="Y819" s="14"/>
      <c r="Z819" s="14"/>
      <c r="AA819" s="14"/>
      <c r="AD819" s="14"/>
      <c r="AG819" s="14"/>
      <c r="AH819" s="14"/>
      <c r="AI819" s="14"/>
      <c r="AJ819" s="14"/>
      <c r="AK819" s="14"/>
      <c r="AL819" s="14"/>
      <c r="AM819" s="14"/>
      <c r="AP819" s="14"/>
    </row>
    <row r="820" spans="1:42" s="15" customFormat="1">
      <c r="A820" s="22">
        <v>8193</v>
      </c>
      <c r="B820" s="20" t="s">
        <v>2516</v>
      </c>
      <c r="C820" s="20" t="s">
        <v>2126</v>
      </c>
      <c r="D820" s="7"/>
      <c r="E820" s="20" t="s">
        <v>67</v>
      </c>
      <c r="F820" s="20" t="s">
        <v>67</v>
      </c>
      <c r="G820" s="20" t="s">
        <v>67</v>
      </c>
      <c r="H820" s="20" t="s">
        <v>292</v>
      </c>
      <c r="I820" s="20" t="s">
        <v>292</v>
      </c>
      <c r="J820" s="22">
        <v>1</v>
      </c>
      <c r="K820" s="21" t="s">
        <v>2517</v>
      </c>
      <c r="L820" s="14"/>
      <c r="N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D820" s="14"/>
      <c r="AG820" s="14"/>
      <c r="AH820" s="14"/>
      <c r="AI820" s="14"/>
      <c r="AJ820" s="14"/>
      <c r="AK820" s="14"/>
      <c r="AL820" s="14"/>
    </row>
    <row r="821" spans="1:42" s="15" customFormat="1">
      <c r="A821" s="22">
        <v>8194</v>
      </c>
      <c r="B821" s="20" t="s">
        <v>2518</v>
      </c>
      <c r="C821" s="20" t="s">
        <v>2126</v>
      </c>
      <c r="D821" s="7"/>
      <c r="E821" s="20" t="s">
        <v>67</v>
      </c>
      <c r="F821" s="20" t="s">
        <v>67</v>
      </c>
      <c r="G821" s="20" t="s">
        <v>67</v>
      </c>
      <c r="H821" s="20" t="s">
        <v>292</v>
      </c>
      <c r="I821" s="20" t="s">
        <v>292</v>
      </c>
      <c r="J821" s="22">
        <v>1</v>
      </c>
      <c r="K821" s="21" t="s">
        <v>2517</v>
      </c>
      <c r="L821" s="14"/>
      <c r="N821" s="14"/>
      <c r="P821" s="14"/>
      <c r="Q821" s="14"/>
      <c r="R821" s="14"/>
      <c r="T821" s="14"/>
      <c r="U821" s="14"/>
      <c r="V821" s="14"/>
      <c r="W821" s="14"/>
      <c r="X821" s="14"/>
      <c r="Z821" s="14"/>
      <c r="AA821" s="14"/>
      <c r="AD821" s="14"/>
      <c r="AG821" s="14"/>
      <c r="AI821" s="14"/>
      <c r="AJ821" s="14"/>
      <c r="AK821" s="14"/>
      <c r="AL821" s="14"/>
    </row>
    <row r="822" spans="1:42" s="15" customFormat="1">
      <c r="A822" s="22">
        <v>8195</v>
      </c>
      <c r="B822" s="20" t="s">
        <v>2519</v>
      </c>
      <c r="C822" s="20" t="s">
        <v>2126</v>
      </c>
      <c r="D822" s="7"/>
      <c r="E822" s="20" t="s">
        <v>4</v>
      </c>
      <c r="F822" s="20" t="s">
        <v>67</v>
      </c>
      <c r="G822" s="20" t="s">
        <v>67</v>
      </c>
      <c r="H822" s="20" t="s">
        <v>292</v>
      </c>
      <c r="I822" s="20" t="s">
        <v>292</v>
      </c>
      <c r="J822" s="22">
        <v>1</v>
      </c>
      <c r="K822" s="21" t="s">
        <v>2517</v>
      </c>
      <c r="L822" s="14"/>
      <c r="N822" s="14"/>
      <c r="P822" s="14"/>
      <c r="Q822" s="14"/>
      <c r="R822" s="14"/>
      <c r="T822" s="14"/>
      <c r="U822" s="14"/>
      <c r="V822" s="14"/>
      <c r="W822" s="14"/>
      <c r="X822" s="14"/>
      <c r="Z822" s="14"/>
      <c r="AA822" s="14"/>
      <c r="AD822" s="14"/>
      <c r="AG822" s="14"/>
      <c r="AI822" s="14"/>
      <c r="AJ822" s="14"/>
      <c r="AK822" s="14"/>
      <c r="AL822" s="14"/>
    </row>
    <row r="823" spans="1:42" s="15" customFormat="1">
      <c r="A823" s="22">
        <v>8196</v>
      </c>
      <c r="B823" s="20" t="s">
        <v>2520</v>
      </c>
      <c r="C823" s="20" t="s">
        <v>2126</v>
      </c>
      <c r="D823" s="7"/>
      <c r="E823" s="20" t="s">
        <v>4</v>
      </c>
      <c r="F823" s="20" t="s">
        <v>67</v>
      </c>
      <c r="G823" s="20" t="s">
        <v>67</v>
      </c>
      <c r="H823" s="20" t="s">
        <v>292</v>
      </c>
      <c r="I823" s="20" t="s">
        <v>292</v>
      </c>
      <c r="J823" s="22">
        <v>1</v>
      </c>
      <c r="K823" s="21" t="s">
        <v>2517</v>
      </c>
      <c r="L823" s="14"/>
      <c r="N823" s="14"/>
      <c r="P823" s="14"/>
      <c r="Q823" s="14"/>
      <c r="R823" s="14"/>
      <c r="T823" s="14"/>
      <c r="U823" s="14"/>
      <c r="V823" s="14"/>
      <c r="W823" s="14"/>
      <c r="X823" s="14"/>
      <c r="Z823" s="14"/>
      <c r="AA823" s="14"/>
      <c r="AD823" s="14"/>
      <c r="AG823" s="14"/>
      <c r="AI823" s="14"/>
      <c r="AJ823" s="14"/>
      <c r="AK823" s="14"/>
      <c r="AL823" s="14"/>
    </row>
    <row r="824" spans="1:42" s="15" customFormat="1">
      <c r="A824" s="22">
        <v>8197</v>
      </c>
      <c r="B824" s="20" t="s">
        <v>2521</v>
      </c>
      <c r="C824" s="20" t="s">
        <v>2126</v>
      </c>
      <c r="D824" s="22">
        <v>1015</v>
      </c>
      <c r="E824" s="20" t="s">
        <v>67</v>
      </c>
      <c r="F824" s="20" t="s">
        <v>67</v>
      </c>
      <c r="G824" s="20" t="s">
        <v>67</v>
      </c>
      <c r="H824" s="20" t="s">
        <v>2011</v>
      </c>
      <c r="I824" s="20" t="s">
        <v>2522</v>
      </c>
      <c r="J824" s="22">
        <v>1</v>
      </c>
      <c r="K824" s="21" t="s">
        <v>2517</v>
      </c>
      <c r="L824" s="14"/>
      <c r="M824" s="13"/>
      <c r="N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D824" s="14"/>
      <c r="AG824" s="14"/>
      <c r="AH824" s="14"/>
      <c r="AI824" s="14"/>
      <c r="AJ824" s="14"/>
      <c r="AK824" s="14"/>
      <c r="AL824" s="14"/>
      <c r="AM824" s="14"/>
    </row>
    <row r="825" spans="1:42" s="15" customFormat="1">
      <c r="A825" s="22">
        <v>8198</v>
      </c>
      <c r="B825" s="20" t="s">
        <v>2521</v>
      </c>
      <c r="C825" s="20" t="s">
        <v>2126</v>
      </c>
      <c r="D825" s="22">
        <v>1038</v>
      </c>
      <c r="E825" s="20" t="s">
        <v>67</v>
      </c>
      <c r="F825" s="20" t="s">
        <v>67</v>
      </c>
      <c r="G825" s="20" t="s">
        <v>67</v>
      </c>
      <c r="H825" s="20" t="s">
        <v>2523</v>
      </c>
      <c r="I825" s="20" t="s">
        <v>4</v>
      </c>
      <c r="J825" s="22">
        <v>1</v>
      </c>
      <c r="K825" s="21" t="s">
        <v>2517</v>
      </c>
      <c r="L825" s="14"/>
      <c r="M825" s="13"/>
      <c r="N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D825" s="14"/>
      <c r="AG825" s="14"/>
      <c r="AH825" s="14"/>
      <c r="AI825" s="14"/>
      <c r="AJ825" s="14"/>
      <c r="AK825" s="14"/>
      <c r="AL825" s="14"/>
      <c r="AM825" s="14"/>
    </row>
    <row r="826" spans="1:42" s="15" customFormat="1">
      <c r="A826" s="22">
        <v>8199</v>
      </c>
      <c r="B826" s="20" t="s">
        <v>2524</v>
      </c>
      <c r="C826" s="20" t="s">
        <v>2126</v>
      </c>
      <c r="D826" s="7"/>
      <c r="E826" s="20" t="s">
        <v>4</v>
      </c>
      <c r="F826" s="20" t="s">
        <v>67</v>
      </c>
      <c r="G826" s="20" t="s">
        <v>67</v>
      </c>
      <c r="H826" s="20" t="s">
        <v>292</v>
      </c>
      <c r="I826" s="20" t="s">
        <v>292</v>
      </c>
      <c r="J826" s="22">
        <v>3</v>
      </c>
      <c r="K826" s="21" t="s">
        <v>2517</v>
      </c>
      <c r="L826" s="14"/>
      <c r="N826" s="14"/>
      <c r="P826" s="14"/>
      <c r="Q826" s="14"/>
      <c r="R826" s="14"/>
      <c r="T826" s="14"/>
      <c r="U826" s="14"/>
      <c r="V826" s="14"/>
      <c r="W826" s="14"/>
      <c r="X826" s="14"/>
      <c r="Z826" s="14"/>
      <c r="AA826" s="14"/>
      <c r="AD826" s="14"/>
      <c r="AG826" s="14"/>
      <c r="AI826" s="14"/>
      <c r="AJ826" s="14"/>
      <c r="AK826" s="14"/>
      <c r="AL826" s="14"/>
    </row>
    <row r="827" spans="1:42" s="15" customFormat="1">
      <c r="A827" s="22">
        <v>8200</v>
      </c>
      <c r="B827" s="20" t="s">
        <v>2525</v>
      </c>
      <c r="C827" s="20" t="s">
        <v>2126</v>
      </c>
      <c r="D827" s="7"/>
      <c r="E827" s="20" t="s">
        <v>67</v>
      </c>
      <c r="F827" s="20" t="s">
        <v>67</v>
      </c>
      <c r="G827" s="20" t="s">
        <v>67</v>
      </c>
      <c r="H827" s="20" t="s">
        <v>292</v>
      </c>
      <c r="I827" s="20" t="s">
        <v>292</v>
      </c>
      <c r="J827" s="22">
        <v>1</v>
      </c>
      <c r="K827" s="21" t="s">
        <v>2517</v>
      </c>
      <c r="L827" s="14"/>
      <c r="N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D827" s="14"/>
      <c r="AG827" s="14"/>
      <c r="AH827" s="14"/>
      <c r="AI827" s="14"/>
      <c r="AJ827" s="14"/>
      <c r="AK827" s="14"/>
      <c r="AL827" s="14"/>
    </row>
    <row r="828" spans="1:42" s="15" customFormat="1">
      <c r="A828" s="22">
        <v>8201</v>
      </c>
      <c r="B828" s="20" t="s">
        <v>2526</v>
      </c>
      <c r="C828" s="20" t="s">
        <v>2126</v>
      </c>
      <c r="D828" s="7"/>
      <c r="E828" s="20" t="s">
        <v>68</v>
      </c>
      <c r="F828" s="20" t="s">
        <v>67</v>
      </c>
      <c r="G828" s="20" t="s">
        <v>67</v>
      </c>
      <c r="H828" s="20" t="s">
        <v>292</v>
      </c>
      <c r="I828" s="20" t="s">
        <v>292</v>
      </c>
      <c r="J828" s="22">
        <v>2</v>
      </c>
      <c r="K828" s="21" t="s">
        <v>2517</v>
      </c>
      <c r="L828" s="14"/>
      <c r="N828" s="14"/>
      <c r="P828" s="14"/>
      <c r="Q828" s="14"/>
      <c r="R828" s="14"/>
      <c r="T828" s="14"/>
      <c r="U828" s="14"/>
      <c r="V828" s="14"/>
      <c r="W828" s="14"/>
      <c r="X828" s="14"/>
      <c r="Z828" s="14"/>
      <c r="AA828" s="14"/>
      <c r="AD828" s="14"/>
      <c r="AG828" s="14"/>
      <c r="AI828" s="14"/>
      <c r="AJ828" s="14"/>
      <c r="AK828" s="14"/>
      <c r="AL828" s="14"/>
    </row>
    <row r="829" spans="1:42" s="15" customFormat="1">
      <c r="A829" s="22">
        <v>8202</v>
      </c>
      <c r="B829" s="20" t="s">
        <v>2521</v>
      </c>
      <c r="C829" s="20" t="s">
        <v>2126</v>
      </c>
      <c r="D829" s="22">
        <v>1041</v>
      </c>
      <c r="E829" s="20" t="s">
        <v>68</v>
      </c>
      <c r="F829" s="20" t="s">
        <v>67</v>
      </c>
      <c r="G829" s="20" t="s">
        <v>67</v>
      </c>
      <c r="H829" s="20" t="s">
        <v>1124</v>
      </c>
      <c r="I829" s="20" t="s">
        <v>292</v>
      </c>
      <c r="J829" s="22">
        <v>1</v>
      </c>
      <c r="K829" s="21" t="s">
        <v>2517</v>
      </c>
      <c r="L829" s="14"/>
      <c r="M829" s="13"/>
      <c r="N829" s="14"/>
      <c r="P829" s="14"/>
      <c r="Q829" s="14"/>
      <c r="R829" s="14"/>
      <c r="T829" s="14"/>
      <c r="U829" s="14"/>
      <c r="V829" s="14"/>
      <c r="W829" s="14"/>
      <c r="X829" s="14"/>
      <c r="Y829" s="14"/>
      <c r="Z829" s="14"/>
      <c r="AA829" s="14"/>
      <c r="AD829" s="14"/>
      <c r="AG829" s="14"/>
      <c r="AH829" s="14"/>
      <c r="AI829" s="14"/>
      <c r="AJ829" s="14"/>
      <c r="AK829" s="14"/>
      <c r="AL829" s="14"/>
      <c r="AM829" s="14"/>
    </row>
    <row r="830" spans="1:42" s="15" customFormat="1">
      <c r="A830" s="22">
        <v>8203</v>
      </c>
      <c r="B830" s="20" t="s">
        <v>2527</v>
      </c>
      <c r="C830" s="20" t="s">
        <v>2126</v>
      </c>
      <c r="D830" s="7"/>
      <c r="E830" s="20" t="s">
        <v>4</v>
      </c>
      <c r="F830" s="20" t="s">
        <v>67</v>
      </c>
      <c r="G830" s="20" t="s">
        <v>67</v>
      </c>
      <c r="H830" s="20" t="s">
        <v>292</v>
      </c>
      <c r="I830" s="20" t="s">
        <v>292</v>
      </c>
      <c r="J830" s="22">
        <v>1</v>
      </c>
      <c r="K830" s="21" t="s">
        <v>2517</v>
      </c>
      <c r="N830" s="14"/>
      <c r="P830" s="14"/>
      <c r="Q830" s="14"/>
      <c r="R830" s="14"/>
      <c r="T830" s="14"/>
      <c r="U830" s="14"/>
      <c r="V830" s="14"/>
      <c r="W830" s="14"/>
      <c r="X830" s="14"/>
      <c r="Z830" s="14"/>
      <c r="AA830" s="14"/>
      <c r="AD830" s="14"/>
      <c r="AG830" s="14"/>
      <c r="AI830" s="14"/>
      <c r="AJ830" s="14"/>
      <c r="AK830" s="14"/>
      <c r="AL830" s="14"/>
    </row>
    <row r="831" spans="1:42" s="15" customFormat="1">
      <c r="A831" s="22">
        <v>8204</v>
      </c>
      <c r="B831" s="20" t="s">
        <v>2528</v>
      </c>
      <c r="C831" s="20" t="s">
        <v>2126</v>
      </c>
      <c r="D831" s="7"/>
      <c r="E831" s="20" t="s">
        <v>68</v>
      </c>
      <c r="F831" s="20" t="s">
        <v>68</v>
      </c>
      <c r="G831" s="20" t="s">
        <v>4</v>
      </c>
      <c r="H831" s="20" t="s">
        <v>2529</v>
      </c>
      <c r="I831" s="20" t="s">
        <v>4</v>
      </c>
      <c r="J831" s="22">
        <v>1</v>
      </c>
      <c r="K831" s="21" t="s">
        <v>2530</v>
      </c>
      <c r="N831" s="14"/>
      <c r="P831" s="14"/>
      <c r="Q831" s="14"/>
      <c r="R831" s="14"/>
      <c r="T831" s="14"/>
      <c r="U831" s="14"/>
      <c r="V831" s="14"/>
      <c r="W831" s="14"/>
      <c r="X831" s="14"/>
      <c r="Y831" s="14"/>
      <c r="Z831" s="14"/>
      <c r="AA831" s="14"/>
      <c r="AD831" s="14"/>
      <c r="AG831" s="14"/>
      <c r="AH831" s="14"/>
      <c r="AI831" s="14"/>
      <c r="AJ831" s="14"/>
      <c r="AK831" s="14"/>
      <c r="AL831" s="14"/>
      <c r="AM831" s="14"/>
    </row>
  </sheetData>
  <autoFilter ref="A1:K831" xr:uid="{45EBF48C-EBEA-E742-9EFD-A959CC11FDE9}">
    <sortState xmlns:xlrd2="http://schemas.microsoft.com/office/spreadsheetml/2017/richdata2" ref="A2:K831">
      <sortCondition ref="A1:A831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611F-A96F-734A-A6F9-5E24FF7934D0}">
  <dimension ref="A1:BS574"/>
  <sheetViews>
    <sheetView workbookViewId="0">
      <pane ySplit="1" topLeftCell="A547" activePane="bottomLeft" state="frozen"/>
      <selection pane="bottomLeft" activeCell="J576" sqref="J576"/>
    </sheetView>
  </sheetViews>
  <sheetFormatPr baseColWidth="10" defaultRowHeight="15"/>
  <cols>
    <col min="3" max="3" width="10.83203125" style="1"/>
    <col min="10" max="10" width="10.83203125" style="1"/>
  </cols>
  <sheetData>
    <row r="1" spans="1:11" ht="16">
      <c r="A1" s="20" t="s">
        <v>442</v>
      </c>
      <c r="B1" s="20" t="s">
        <v>387</v>
      </c>
      <c r="C1" s="20" t="s">
        <v>445</v>
      </c>
      <c r="D1" s="20" t="s">
        <v>288</v>
      </c>
      <c r="E1" s="20" t="s">
        <v>65</v>
      </c>
      <c r="F1" s="20" t="s">
        <v>289</v>
      </c>
      <c r="G1" s="20" t="s">
        <v>290</v>
      </c>
      <c r="H1" s="20" t="s">
        <v>0</v>
      </c>
      <c r="I1" s="20" t="s">
        <v>1</v>
      </c>
      <c r="J1" s="20" t="s">
        <v>413</v>
      </c>
      <c r="K1" s="21" t="s">
        <v>2</v>
      </c>
    </row>
    <row r="2" spans="1:11" ht="16">
      <c r="A2" s="22">
        <v>1634</v>
      </c>
      <c r="B2" s="20" t="s">
        <v>2537</v>
      </c>
      <c r="C2" s="20" t="s">
        <v>2532</v>
      </c>
      <c r="D2" s="10"/>
      <c r="E2" s="20" t="s">
        <v>67</v>
      </c>
      <c r="F2" s="20" t="s">
        <v>67</v>
      </c>
      <c r="G2" s="20" t="s">
        <v>67</v>
      </c>
      <c r="H2" s="20" t="s">
        <v>292</v>
      </c>
      <c r="I2" s="20" t="s">
        <v>292</v>
      </c>
      <c r="J2" s="22">
        <v>1</v>
      </c>
      <c r="K2" s="21" t="s">
        <v>2538</v>
      </c>
    </row>
    <row r="3" spans="1:11" ht="16">
      <c r="A3" s="22">
        <v>1635</v>
      </c>
      <c r="B3" s="20" t="s">
        <v>2539</v>
      </c>
      <c r="C3" s="20" t="s">
        <v>2532</v>
      </c>
      <c r="D3" s="10"/>
      <c r="E3" s="20" t="s">
        <v>67</v>
      </c>
      <c r="F3" s="20" t="s">
        <v>67</v>
      </c>
      <c r="G3" s="20" t="s">
        <v>67</v>
      </c>
      <c r="H3" s="20" t="s">
        <v>292</v>
      </c>
      <c r="I3" s="20" t="s">
        <v>292</v>
      </c>
      <c r="J3" s="22">
        <v>1</v>
      </c>
      <c r="K3" s="21" t="s">
        <v>2538</v>
      </c>
    </row>
    <row r="4" spans="1:11" ht="16">
      <c r="A4" s="22">
        <v>1636</v>
      </c>
      <c r="B4" s="20" t="s">
        <v>2540</v>
      </c>
      <c r="C4" s="20" t="s">
        <v>2532</v>
      </c>
      <c r="D4" s="10"/>
      <c r="E4" s="20" t="s">
        <v>67</v>
      </c>
      <c r="F4" s="20" t="s">
        <v>67</v>
      </c>
      <c r="G4" s="20" t="s">
        <v>67</v>
      </c>
      <c r="H4" s="20" t="s">
        <v>292</v>
      </c>
      <c r="I4" s="20" t="s">
        <v>292</v>
      </c>
      <c r="J4" s="22">
        <v>1</v>
      </c>
      <c r="K4" s="21" t="s">
        <v>2538</v>
      </c>
    </row>
    <row r="5" spans="1:11" ht="16">
      <c r="A5" s="22">
        <v>1637</v>
      </c>
      <c r="B5" s="20" t="s">
        <v>2541</v>
      </c>
      <c r="C5" s="20" t="s">
        <v>2532</v>
      </c>
      <c r="D5" s="10"/>
      <c r="E5" s="20" t="s">
        <v>67</v>
      </c>
      <c r="F5" s="20" t="s">
        <v>67</v>
      </c>
      <c r="G5" s="20" t="s">
        <v>67</v>
      </c>
      <c r="H5" s="20" t="s">
        <v>292</v>
      </c>
      <c r="I5" s="20" t="s">
        <v>292</v>
      </c>
      <c r="J5" s="22">
        <v>1</v>
      </c>
      <c r="K5" s="21" t="s">
        <v>2538</v>
      </c>
    </row>
    <row r="6" spans="1:11" ht="16">
      <c r="A6" s="22">
        <v>1638</v>
      </c>
      <c r="B6" s="20" t="s">
        <v>2542</v>
      </c>
      <c r="C6" s="20" t="s">
        <v>2532</v>
      </c>
      <c r="D6" s="10"/>
      <c r="E6" s="20" t="s">
        <v>68</v>
      </c>
      <c r="F6" s="20" t="s">
        <v>67</v>
      </c>
      <c r="G6" s="20" t="s">
        <v>67</v>
      </c>
      <c r="H6" s="20" t="s">
        <v>292</v>
      </c>
      <c r="I6" s="20" t="s">
        <v>292</v>
      </c>
      <c r="J6" s="22">
        <v>1</v>
      </c>
      <c r="K6" s="21" t="s">
        <v>2538</v>
      </c>
    </row>
    <row r="7" spans="1:11" ht="16">
      <c r="A7" s="22">
        <v>1639</v>
      </c>
      <c r="B7" s="20" t="s">
        <v>2543</v>
      </c>
      <c r="C7" s="20" t="s">
        <v>2532</v>
      </c>
      <c r="D7" s="10"/>
      <c r="E7" s="20" t="s">
        <v>68</v>
      </c>
      <c r="F7" s="20" t="s">
        <v>67</v>
      </c>
      <c r="G7" s="20" t="s">
        <v>67</v>
      </c>
      <c r="H7" s="20" t="s">
        <v>292</v>
      </c>
      <c r="I7" s="20" t="s">
        <v>292</v>
      </c>
      <c r="J7" s="22">
        <v>1</v>
      </c>
      <c r="K7" s="21" t="s">
        <v>2538</v>
      </c>
    </row>
    <row r="8" spans="1:11" ht="16">
      <c r="A8" s="22">
        <v>1640</v>
      </c>
      <c r="B8" s="20" t="s">
        <v>2544</v>
      </c>
      <c r="C8" s="20" t="s">
        <v>2532</v>
      </c>
      <c r="D8" s="10"/>
      <c r="E8" s="20" t="s">
        <v>68</v>
      </c>
      <c r="F8" s="20" t="s">
        <v>67</v>
      </c>
      <c r="G8" s="20" t="s">
        <v>67</v>
      </c>
      <c r="H8" s="20" t="s">
        <v>292</v>
      </c>
      <c r="I8" s="20" t="s">
        <v>292</v>
      </c>
      <c r="J8" s="22">
        <v>1</v>
      </c>
      <c r="K8" s="21" t="s">
        <v>2538</v>
      </c>
    </row>
    <row r="9" spans="1:11" ht="16">
      <c r="A9" s="22">
        <v>1641</v>
      </c>
      <c r="B9" s="20" t="s">
        <v>2545</v>
      </c>
      <c r="C9" s="20" t="s">
        <v>2532</v>
      </c>
      <c r="D9" s="10"/>
      <c r="E9" s="20" t="s">
        <v>68</v>
      </c>
      <c r="F9" s="20" t="s">
        <v>67</v>
      </c>
      <c r="G9" s="20" t="s">
        <v>67</v>
      </c>
      <c r="H9" s="20" t="s">
        <v>292</v>
      </c>
      <c r="I9" s="20" t="s">
        <v>292</v>
      </c>
      <c r="J9" s="22">
        <v>1</v>
      </c>
      <c r="K9" s="21" t="s">
        <v>2538</v>
      </c>
    </row>
    <row r="10" spans="1:11" ht="16">
      <c r="A10" s="22">
        <v>1642</v>
      </c>
      <c r="B10" s="20" t="s">
        <v>2546</v>
      </c>
      <c r="C10" s="20" t="s">
        <v>2532</v>
      </c>
      <c r="D10" s="10"/>
      <c r="E10" s="20" t="s">
        <v>67</v>
      </c>
      <c r="F10" s="20" t="s">
        <v>67</v>
      </c>
      <c r="G10" s="20" t="s">
        <v>67</v>
      </c>
      <c r="H10" s="20" t="s">
        <v>292</v>
      </c>
      <c r="I10" s="20" t="s">
        <v>292</v>
      </c>
      <c r="J10" s="22">
        <v>1</v>
      </c>
      <c r="K10" s="21" t="s">
        <v>2538</v>
      </c>
    </row>
    <row r="11" spans="1:11" ht="16">
      <c r="A11" s="22">
        <v>1643</v>
      </c>
      <c r="B11" s="20" t="s">
        <v>2547</v>
      </c>
      <c r="C11" s="20" t="s">
        <v>2532</v>
      </c>
      <c r="D11" s="10"/>
      <c r="E11" s="20" t="s">
        <v>68</v>
      </c>
      <c r="F11" s="20" t="s">
        <v>67</v>
      </c>
      <c r="G11" s="20" t="s">
        <v>67</v>
      </c>
      <c r="H11" s="20" t="s">
        <v>292</v>
      </c>
      <c r="I11" s="20" t="s">
        <v>292</v>
      </c>
      <c r="J11" s="22">
        <v>1</v>
      </c>
      <c r="K11" s="21" t="s">
        <v>2538</v>
      </c>
    </row>
    <row r="12" spans="1:11" ht="16">
      <c r="A12" s="22">
        <v>1644</v>
      </c>
      <c r="B12" s="20" t="s">
        <v>2548</v>
      </c>
      <c r="C12" s="20" t="s">
        <v>2532</v>
      </c>
      <c r="D12" s="10"/>
      <c r="E12" s="20" t="s">
        <v>67</v>
      </c>
      <c r="F12" s="20" t="s">
        <v>67</v>
      </c>
      <c r="G12" s="20" t="s">
        <v>67</v>
      </c>
      <c r="H12" s="20" t="s">
        <v>292</v>
      </c>
      <c r="I12" s="20" t="s">
        <v>292</v>
      </c>
      <c r="J12" s="22">
        <v>1</v>
      </c>
      <c r="K12" s="21" t="s">
        <v>2538</v>
      </c>
    </row>
    <row r="13" spans="1:11" ht="16">
      <c r="A13" s="22">
        <v>1645</v>
      </c>
      <c r="B13" s="20" t="s">
        <v>2549</v>
      </c>
      <c r="C13" s="20" t="s">
        <v>2532</v>
      </c>
      <c r="D13" s="10"/>
      <c r="E13" s="20" t="s">
        <v>68</v>
      </c>
      <c r="F13" s="20" t="s">
        <v>67</v>
      </c>
      <c r="G13" s="20" t="s">
        <v>67</v>
      </c>
      <c r="H13" s="20" t="s">
        <v>292</v>
      </c>
      <c r="I13" s="20" t="s">
        <v>292</v>
      </c>
      <c r="J13" s="22">
        <v>1</v>
      </c>
      <c r="K13" s="21" t="s">
        <v>2538</v>
      </c>
    </row>
    <row r="14" spans="1:11" ht="16">
      <c r="A14" s="22">
        <v>1646</v>
      </c>
      <c r="B14" s="20" t="s">
        <v>2550</v>
      </c>
      <c r="C14" s="20" t="s">
        <v>2532</v>
      </c>
      <c r="D14" s="10"/>
      <c r="E14" s="20" t="s">
        <v>68</v>
      </c>
      <c r="F14" s="20" t="s">
        <v>67</v>
      </c>
      <c r="G14" s="20" t="s">
        <v>67</v>
      </c>
      <c r="H14" s="20" t="s">
        <v>292</v>
      </c>
      <c r="I14" s="20" t="s">
        <v>292</v>
      </c>
      <c r="J14" s="22">
        <v>1</v>
      </c>
      <c r="K14" s="21" t="s">
        <v>2538</v>
      </c>
    </row>
    <row r="15" spans="1:11" ht="16">
      <c r="A15" s="22">
        <v>1647</v>
      </c>
      <c r="B15" s="20" t="s">
        <v>2551</v>
      </c>
      <c r="C15" s="20" t="s">
        <v>2532</v>
      </c>
      <c r="D15" s="10"/>
      <c r="E15" s="20" t="s">
        <v>68</v>
      </c>
      <c r="F15" s="20" t="s">
        <v>67</v>
      </c>
      <c r="G15" s="20" t="s">
        <v>67</v>
      </c>
      <c r="H15" s="20" t="s">
        <v>292</v>
      </c>
      <c r="I15" s="20" t="s">
        <v>292</v>
      </c>
      <c r="J15" s="22">
        <v>1</v>
      </c>
      <c r="K15" s="21" t="s">
        <v>2538</v>
      </c>
    </row>
    <row r="16" spans="1:11" ht="16">
      <c r="A16" s="22">
        <v>1907</v>
      </c>
      <c r="B16" s="20" t="s">
        <v>2552</v>
      </c>
      <c r="C16" s="20" t="s">
        <v>2553</v>
      </c>
      <c r="D16" s="10"/>
      <c r="E16" s="20" t="s">
        <v>68</v>
      </c>
      <c r="F16" s="20" t="s">
        <v>67</v>
      </c>
      <c r="G16" s="20" t="s">
        <v>67</v>
      </c>
      <c r="H16" s="20" t="s">
        <v>292</v>
      </c>
      <c r="I16" s="20" t="s">
        <v>292</v>
      </c>
      <c r="J16" s="22">
        <v>1</v>
      </c>
      <c r="K16" s="21" t="s">
        <v>2554</v>
      </c>
    </row>
    <row r="17" spans="1:11" ht="16">
      <c r="A17" s="22">
        <v>1937</v>
      </c>
      <c r="B17" s="20" t="s">
        <v>2555</v>
      </c>
      <c r="C17" s="20" t="s">
        <v>2556</v>
      </c>
      <c r="D17" s="22">
        <v>1138</v>
      </c>
      <c r="E17" s="20" t="s">
        <v>4</v>
      </c>
      <c r="F17" s="20" t="s">
        <v>68</v>
      </c>
      <c r="G17" s="20" t="s">
        <v>67</v>
      </c>
      <c r="H17" s="20" t="s">
        <v>2557</v>
      </c>
      <c r="I17" s="20" t="s">
        <v>66</v>
      </c>
      <c r="J17" s="22">
        <v>1</v>
      </c>
      <c r="K17" s="21" t="s">
        <v>2558</v>
      </c>
    </row>
    <row r="18" spans="1:11" ht="16">
      <c r="A18" s="22">
        <v>1947</v>
      </c>
      <c r="B18" s="20" t="s">
        <v>2559</v>
      </c>
      <c r="C18" s="20" t="s">
        <v>2556</v>
      </c>
      <c r="D18" s="10"/>
      <c r="E18" s="20" t="s">
        <v>4</v>
      </c>
      <c r="F18" s="20" t="s">
        <v>67</v>
      </c>
      <c r="G18" s="20" t="s">
        <v>67</v>
      </c>
      <c r="H18" s="20" t="s">
        <v>4</v>
      </c>
      <c r="I18" s="20" t="s">
        <v>4</v>
      </c>
      <c r="J18" s="22">
        <v>1</v>
      </c>
      <c r="K18" s="21" t="s">
        <v>2560</v>
      </c>
    </row>
    <row r="19" spans="1:11" ht="16">
      <c r="A19" s="22">
        <v>2009</v>
      </c>
      <c r="B19" s="20" t="s">
        <v>2561</v>
      </c>
      <c r="C19" s="20" t="s">
        <v>2534</v>
      </c>
      <c r="D19" s="10"/>
      <c r="E19" s="20" t="s">
        <v>67</v>
      </c>
      <c r="F19" s="20" t="s">
        <v>67</v>
      </c>
      <c r="G19" s="20" t="s">
        <v>67</v>
      </c>
      <c r="H19" s="20" t="s">
        <v>292</v>
      </c>
      <c r="I19" s="20" t="s">
        <v>292</v>
      </c>
      <c r="J19" s="22">
        <v>1</v>
      </c>
      <c r="K19" s="21" t="s">
        <v>2562</v>
      </c>
    </row>
    <row r="20" spans="1:11" ht="16">
      <c r="A20" s="22">
        <v>2684</v>
      </c>
      <c r="B20" s="20" t="s">
        <v>2563</v>
      </c>
      <c r="C20" s="20" t="s">
        <v>2564</v>
      </c>
      <c r="D20" s="22">
        <v>1146</v>
      </c>
      <c r="E20" s="20" t="s">
        <v>68</v>
      </c>
      <c r="F20" s="20" t="s">
        <v>67</v>
      </c>
      <c r="G20" s="20" t="s">
        <v>67</v>
      </c>
      <c r="H20" s="20" t="s">
        <v>2565</v>
      </c>
      <c r="I20" s="20" t="s">
        <v>295</v>
      </c>
      <c r="J20" s="22">
        <v>1</v>
      </c>
      <c r="K20" s="21" t="s">
        <v>2566</v>
      </c>
    </row>
    <row r="21" spans="1:11" ht="16">
      <c r="A21" s="22">
        <v>2722</v>
      </c>
      <c r="B21" s="20" t="s">
        <v>2567</v>
      </c>
      <c r="C21" s="20" t="s">
        <v>2568</v>
      </c>
      <c r="D21" s="10"/>
      <c r="E21" s="20" t="s">
        <v>68</v>
      </c>
      <c r="F21" s="20" t="s">
        <v>67</v>
      </c>
      <c r="G21" s="20" t="s">
        <v>67</v>
      </c>
      <c r="H21" s="20" t="s">
        <v>292</v>
      </c>
      <c r="I21" s="20" t="s">
        <v>292</v>
      </c>
      <c r="J21" s="22">
        <v>1</v>
      </c>
      <c r="K21" s="21" t="s">
        <v>2569</v>
      </c>
    </row>
    <row r="22" spans="1:11" ht="16">
      <c r="A22" s="22">
        <v>2723</v>
      </c>
      <c r="B22" s="20" t="s">
        <v>2570</v>
      </c>
      <c r="C22" s="20" t="s">
        <v>2568</v>
      </c>
      <c r="D22" s="10"/>
      <c r="E22" s="20" t="s">
        <v>68</v>
      </c>
      <c r="F22" s="20" t="s">
        <v>67</v>
      </c>
      <c r="G22" s="20" t="s">
        <v>67</v>
      </c>
      <c r="H22" s="20" t="s">
        <v>292</v>
      </c>
      <c r="I22" s="20" t="s">
        <v>292</v>
      </c>
      <c r="J22" s="22">
        <v>1</v>
      </c>
      <c r="K22" s="21" t="s">
        <v>2569</v>
      </c>
    </row>
    <row r="23" spans="1:11" ht="16">
      <c r="A23" s="22">
        <v>3211</v>
      </c>
      <c r="B23" s="20" t="s">
        <v>2571</v>
      </c>
      <c r="C23" s="20" t="s">
        <v>2534</v>
      </c>
      <c r="D23" s="22">
        <v>1168</v>
      </c>
      <c r="E23" s="20" t="s">
        <v>4</v>
      </c>
      <c r="F23" s="20" t="s">
        <v>67</v>
      </c>
      <c r="G23" s="20" t="s">
        <v>67</v>
      </c>
      <c r="H23" s="20" t="s">
        <v>2572</v>
      </c>
      <c r="I23" s="20" t="s">
        <v>292</v>
      </c>
      <c r="J23" s="22">
        <v>1</v>
      </c>
      <c r="K23" s="21" t="s">
        <v>2573</v>
      </c>
    </row>
    <row r="24" spans="1:11" ht="16">
      <c r="A24" s="22">
        <v>4208</v>
      </c>
      <c r="B24" s="20" t="s">
        <v>2574</v>
      </c>
      <c r="C24" s="20" t="s">
        <v>2532</v>
      </c>
      <c r="D24" s="20">
        <v>1144</v>
      </c>
      <c r="E24" s="20" t="s">
        <v>67</v>
      </c>
      <c r="F24" s="20" t="s">
        <v>68</v>
      </c>
      <c r="G24" s="20" t="s">
        <v>67</v>
      </c>
      <c r="H24" s="20" t="s">
        <v>2575</v>
      </c>
      <c r="I24" s="20" t="s">
        <v>2576</v>
      </c>
      <c r="J24" s="22">
        <v>1</v>
      </c>
      <c r="K24" s="21" t="s">
        <v>1196</v>
      </c>
    </row>
    <row r="25" spans="1:11" ht="16">
      <c r="A25" s="22">
        <v>4397</v>
      </c>
      <c r="B25" s="20" t="s">
        <v>2577</v>
      </c>
      <c r="C25" s="20" t="s">
        <v>2532</v>
      </c>
      <c r="D25" s="22">
        <v>1190</v>
      </c>
      <c r="E25" s="20" t="s">
        <v>68</v>
      </c>
      <c r="F25" s="20" t="s">
        <v>68</v>
      </c>
      <c r="G25" s="20" t="s">
        <v>67</v>
      </c>
      <c r="H25" s="20" t="s">
        <v>2578</v>
      </c>
      <c r="I25" s="20" t="s">
        <v>69</v>
      </c>
      <c r="J25" s="22">
        <v>1</v>
      </c>
      <c r="K25" s="21" t="s">
        <v>2579</v>
      </c>
    </row>
    <row r="26" spans="1:11" ht="16">
      <c r="A26" s="22">
        <v>4441</v>
      </c>
      <c r="B26" s="20" t="s">
        <v>2580</v>
      </c>
      <c r="C26" s="20" t="s">
        <v>2531</v>
      </c>
      <c r="D26" s="22">
        <v>1193</v>
      </c>
      <c r="E26" s="20" t="s">
        <v>4</v>
      </c>
      <c r="F26" s="20" t="s">
        <v>4</v>
      </c>
      <c r="G26" s="20" t="s">
        <v>4</v>
      </c>
      <c r="H26" s="20" t="s">
        <v>2581</v>
      </c>
      <c r="I26" s="20" t="s">
        <v>4</v>
      </c>
      <c r="J26" s="22">
        <v>1</v>
      </c>
      <c r="K26" s="21" t="s">
        <v>1543</v>
      </c>
    </row>
    <row r="27" spans="1:11" ht="16">
      <c r="A27" s="22">
        <v>4507</v>
      </c>
      <c r="B27" s="20" t="s">
        <v>2582</v>
      </c>
      <c r="C27" s="20" t="s">
        <v>2126</v>
      </c>
      <c r="D27" s="10"/>
      <c r="E27" s="20" t="s">
        <v>68</v>
      </c>
      <c r="F27" s="20" t="s">
        <v>67</v>
      </c>
      <c r="G27" s="20" t="s">
        <v>67</v>
      </c>
      <c r="H27" s="20" t="s">
        <v>292</v>
      </c>
      <c r="I27" s="20" t="s">
        <v>292</v>
      </c>
      <c r="J27" s="22">
        <v>1</v>
      </c>
      <c r="K27" s="21" t="s">
        <v>1656</v>
      </c>
    </row>
    <row r="28" spans="1:11" ht="16">
      <c r="A28" s="22">
        <v>4784</v>
      </c>
      <c r="B28" s="20" t="s">
        <v>2583</v>
      </c>
      <c r="C28" s="20" t="s">
        <v>2531</v>
      </c>
      <c r="D28" s="10"/>
      <c r="E28" s="20" t="s">
        <v>68</v>
      </c>
      <c r="F28" s="20" t="s">
        <v>67</v>
      </c>
      <c r="G28" s="20" t="s">
        <v>67</v>
      </c>
      <c r="H28" s="20" t="s">
        <v>4</v>
      </c>
      <c r="I28" s="20" t="s">
        <v>4</v>
      </c>
      <c r="J28" s="22">
        <v>1</v>
      </c>
      <c r="K28" s="21" t="s">
        <v>2584</v>
      </c>
    </row>
    <row r="29" spans="1:11" ht="16">
      <c r="A29" s="22">
        <v>4785</v>
      </c>
      <c r="B29" s="20" t="s">
        <v>2585</v>
      </c>
      <c r="C29" s="20" t="s">
        <v>2531</v>
      </c>
      <c r="D29" s="22">
        <v>1170</v>
      </c>
      <c r="E29" s="20" t="s">
        <v>68</v>
      </c>
      <c r="F29" s="20" t="s">
        <v>68</v>
      </c>
      <c r="G29" s="20" t="s">
        <v>67</v>
      </c>
      <c r="H29" s="20" t="s">
        <v>292</v>
      </c>
      <c r="I29" s="20" t="s">
        <v>70</v>
      </c>
      <c r="J29" s="22">
        <v>1</v>
      </c>
      <c r="K29" s="21" t="s">
        <v>2586</v>
      </c>
    </row>
    <row r="30" spans="1:11" ht="16">
      <c r="A30" s="22">
        <v>4786</v>
      </c>
      <c r="B30" s="20" t="s">
        <v>2587</v>
      </c>
      <c r="C30" s="20" t="s">
        <v>2531</v>
      </c>
      <c r="D30" s="10"/>
      <c r="E30" s="20" t="s">
        <v>68</v>
      </c>
      <c r="F30" s="20" t="s">
        <v>67</v>
      </c>
      <c r="G30" s="20" t="s">
        <v>67</v>
      </c>
      <c r="H30" s="20" t="s">
        <v>292</v>
      </c>
      <c r="I30" s="20" t="s">
        <v>292</v>
      </c>
      <c r="J30" s="22">
        <v>1</v>
      </c>
      <c r="K30" s="21" t="s">
        <v>2588</v>
      </c>
    </row>
    <row r="31" spans="1:11" ht="16">
      <c r="A31" s="22">
        <v>4787</v>
      </c>
      <c r="B31" s="20" t="s">
        <v>2589</v>
      </c>
      <c r="C31" s="20" t="s">
        <v>2531</v>
      </c>
      <c r="D31" s="10"/>
      <c r="E31" s="20" t="s">
        <v>68</v>
      </c>
      <c r="F31" s="20" t="s">
        <v>67</v>
      </c>
      <c r="G31" s="20" t="s">
        <v>67</v>
      </c>
      <c r="H31" s="20" t="s">
        <v>292</v>
      </c>
      <c r="I31" s="20" t="s">
        <v>292</v>
      </c>
      <c r="J31" s="22">
        <v>1</v>
      </c>
      <c r="K31" s="21" t="s">
        <v>2590</v>
      </c>
    </row>
    <row r="32" spans="1:11" ht="16">
      <c r="A32" s="22">
        <v>4788</v>
      </c>
      <c r="B32" s="20" t="s">
        <v>2591</v>
      </c>
      <c r="C32" s="20" t="s">
        <v>2531</v>
      </c>
      <c r="D32" s="10"/>
      <c r="E32" s="20" t="s">
        <v>68</v>
      </c>
      <c r="F32" s="20" t="s">
        <v>67</v>
      </c>
      <c r="G32" s="20" t="s">
        <v>67</v>
      </c>
      <c r="H32" s="20" t="s">
        <v>4</v>
      </c>
      <c r="I32" s="20" t="s">
        <v>4</v>
      </c>
      <c r="J32" s="22">
        <v>1</v>
      </c>
      <c r="K32" s="21" t="s">
        <v>2590</v>
      </c>
    </row>
    <row r="33" spans="1:11" ht="16">
      <c r="A33" s="22">
        <v>4789</v>
      </c>
      <c r="B33" s="20" t="s">
        <v>2592</v>
      </c>
      <c r="C33" s="20" t="s">
        <v>2531</v>
      </c>
      <c r="D33" s="10"/>
      <c r="E33" s="20" t="s">
        <v>68</v>
      </c>
      <c r="F33" s="20" t="s">
        <v>67</v>
      </c>
      <c r="G33" s="20" t="s">
        <v>67</v>
      </c>
      <c r="H33" s="20" t="s">
        <v>292</v>
      </c>
      <c r="I33" s="20" t="s">
        <v>292</v>
      </c>
      <c r="J33" s="22">
        <v>1</v>
      </c>
      <c r="K33" s="21" t="s">
        <v>2590</v>
      </c>
    </row>
    <row r="34" spans="1:11" ht="16">
      <c r="A34" s="22">
        <v>4790</v>
      </c>
      <c r="B34" s="20" t="s">
        <v>2593</v>
      </c>
      <c r="C34" s="20" t="s">
        <v>2531</v>
      </c>
      <c r="D34" s="10"/>
      <c r="E34" s="20" t="s">
        <v>68</v>
      </c>
      <c r="F34" s="20" t="s">
        <v>67</v>
      </c>
      <c r="G34" s="20" t="s">
        <v>67</v>
      </c>
      <c r="H34" s="20" t="s">
        <v>292</v>
      </c>
      <c r="I34" s="20" t="s">
        <v>292</v>
      </c>
      <c r="J34" s="22">
        <v>1</v>
      </c>
      <c r="K34" s="21" t="s">
        <v>2590</v>
      </c>
    </row>
    <row r="35" spans="1:11" ht="16">
      <c r="A35" s="22">
        <v>4791</v>
      </c>
      <c r="B35" s="20" t="s">
        <v>2594</v>
      </c>
      <c r="C35" s="20" t="s">
        <v>2531</v>
      </c>
      <c r="D35" s="10"/>
      <c r="E35" s="20" t="s">
        <v>68</v>
      </c>
      <c r="F35" s="20" t="s">
        <v>67</v>
      </c>
      <c r="G35" s="20" t="s">
        <v>67</v>
      </c>
      <c r="H35" s="20" t="s">
        <v>292</v>
      </c>
      <c r="I35" s="20" t="s">
        <v>292</v>
      </c>
      <c r="J35" s="22">
        <v>1</v>
      </c>
      <c r="K35" s="21" t="s">
        <v>2590</v>
      </c>
    </row>
    <row r="36" spans="1:11" ht="16">
      <c r="A36" s="22">
        <v>4792</v>
      </c>
      <c r="B36" s="20" t="s">
        <v>2595</v>
      </c>
      <c r="C36" s="20" t="s">
        <v>2531</v>
      </c>
      <c r="D36" s="10"/>
      <c r="E36" s="20" t="s">
        <v>68</v>
      </c>
      <c r="F36" s="20" t="s">
        <v>67</v>
      </c>
      <c r="G36" s="20" t="s">
        <v>67</v>
      </c>
      <c r="H36" s="20" t="s">
        <v>292</v>
      </c>
      <c r="I36" s="20" t="s">
        <v>292</v>
      </c>
      <c r="J36" s="22">
        <v>1</v>
      </c>
      <c r="K36" s="21" t="s">
        <v>2596</v>
      </c>
    </row>
    <row r="37" spans="1:11" ht="16">
      <c r="A37" s="22">
        <v>4793</v>
      </c>
      <c r="B37" s="20" t="s">
        <v>2597</v>
      </c>
      <c r="C37" s="20" t="s">
        <v>2531</v>
      </c>
      <c r="D37" s="10"/>
      <c r="E37" s="20" t="s">
        <v>68</v>
      </c>
      <c r="F37" s="20" t="s">
        <v>67</v>
      </c>
      <c r="G37" s="20" t="s">
        <v>67</v>
      </c>
      <c r="H37" s="20" t="s">
        <v>292</v>
      </c>
      <c r="I37" s="20" t="s">
        <v>292</v>
      </c>
      <c r="J37" s="22">
        <v>1</v>
      </c>
      <c r="K37" s="21" t="s">
        <v>2596</v>
      </c>
    </row>
    <row r="38" spans="1:11" ht="16">
      <c r="A38" s="22">
        <v>4794</v>
      </c>
      <c r="B38" s="20" t="s">
        <v>2598</v>
      </c>
      <c r="C38" s="20" t="s">
        <v>2531</v>
      </c>
      <c r="D38" s="10"/>
      <c r="E38" s="20" t="s">
        <v>68</v>
      </c>
      <c r="F38" s="20" t="s">
        <v>67</v>
      </c>
      <c r="G38" s="20" t="s">
        <v>67</v>
      </c>
      <c r="H38" s="20" t="s">
        <v>292</v>
      </c>
      <c r="I38" s="20" t="s">
        <v>292</v>
      </c>
      <c r="J38" s="22">
        <v>1</v>
      </c>
      <c r="K38" s="21" t="s">
        <v>2596</v>
      </c>
    </row>
    <row r="39" spans="1:11" ht="16">
      <c r="A39" s="22">
        <v>4795</v>
      </c>
      <c r="B39" s="20" t="s">
        <v>2599</v>
      </c>
      <c r="C39" s="20" t="s">
        <v>2531</v>
      </c>
      <c r="D39" s="10"/>
      <c r="E39" s="20" t="s">
        <v>68</v>
      </c>
      <c r="F39" s="20" t="s">
        <v>67</v>
      </c>
      <c r="G39" s="20" t="s">
        <v>67</v>
      </c>
      <c r="H39" s="20" t="s">
        <v>292</v>
      </c>
      <c r="I39" s="20" t="s">
        <v>292</v>
      </c>
      <c r="J39" s="22">
        <v>1</v>
      </c>
      <c r="K39" s="21" t="s">
        <v>2600</v>
      </c>
    </row>
    <row r="40" spans="1:11" ht="16">
      <c r="A40" s="22">
        <v>4796</v>
      </c>
      <c r="B40" s="20" t="s">
        <v>2601</v>
      </c>
      <c r="C40" s="20" t="s">
        <v>2531</v>
      </c>
      <c r="D40" s="20">
        <v>1196</v>
      </c>
      <c r="E40" s="20" t="s">
        <v>68</v>
      </c>
      <c r="F40" s="20" t="s">
        <v>68</v>
      </c>
      <c r="G40" s="20" t="s">
        <v>67</v>
      </c>
      <c r="H40" s="20" t="s">
        <v>2602</v>
      </c>
      <c r="I40" s="20" t="s">
        <v>292</v>
      </c>
      <c r="J40" s="22">
        <v>1</v>
      </c>
      <c r="K40" s="21" t="s">
        <v>2600</v>
      </c>
    </row>
    <row r="41" spans="1:11" ht="16">
      <c r="A41" s="22">
        <v>4797</v>
      </c>
      <c r="B41" s="20" t="s">
        <v>2603</v>
      </c>
      <c r="C41" s="20" t="s">
        <v>2531</v>
      </c>
      <c r="D41" s="10"/>
      <c r="E41" s="20" t="s">
        <v>68</v>
      </c>
      <c r="F41" s="20" t="s">
        <v>67</v>
      </c>
      <c r="G41" s="20" t="s">
        <v>67</v>
      </c>
      <c r="H41" s="20" t="s">
        <v>292</v>
      </c>
      <c r="I41" s="20" t="s">
        <v>292</v>
      </c>
      <c r="J41" s="22">
        <v>1</v>
      </c>
      <c r="K41" s="21" t="s">
        <v>2600</v>
      </c>
    </row>
    <row r="42" spans="1:11" ht="16">
      <c r="A42" s="22">
        <v>4798</v>
      </c>
      <c r="B42" s="20" t="s">
        <v>2604</v>
      </c>
      <c r="C42" s="20" t="s">
        <v>2531</v>
      </c>
      <c r="D42" s="10"/>
      <c r="E42" s="20" t="s">
        <v>68</v>
      </c>
      <c r="F42" s="20" t="s">
        <v>67</v>
      </c>
      <c r="G42" s="20" t="s">
        <v>67</v>
      </c>
      <c r="H42" s="20" t="s">
        <v>292</v>
      </c>
      <c r="I42" s="20" t="s">
        <v>292</v>
      </c>
      <c r="J42" s="22">
        <v>1</v>
      </c>
      <c r="K42" s="21" t="s">
        <v>2605</v>
      </c>
    </row>
    <row r="43" spans="1:11" ht="16">
      <c r="A43" s="22">
        <v>4799</v>
      </c>
      <c r="B43" s="20" t="s">
        <v>2606</v>
      </c>
      <c r="C43" s="20" t="s">
        <v>2531</v>
      </c>
      <c r="D43" s="10"/>
      <c r="E43" s="20" t="s">
        <v>67</v>
      </c>
      <c r="F43" s="20" t="s">
        <v>67</v>
      </c>
      <c r="G43" s="20" t="s">
        <v>67</v>
      </c>
      <c r="H43" s="20" t="s">
        <v>292</v>
      </c>
      <c r="I43" s="20" t="s">
        <v>292</v>
      </c>
      <c r="J43" s="22">
        <v>1</v>
      </c>
      <c r="K43" s="21" t="s">
        <v>2605</v>
      </c>
    </row>
    <row r="44" spans="1:11" ht="16">
      <c r="A44" s="22">
        <v>4800</v>
      </c>
      <c r="B44" s="20" t="s">
        <v>2607</v>
      </c>
      <c r="C44" s="20" t="s">
        <v>2531</v>
      </c>
      <c r="D44" s="10"/>
      <c r="E44" s="20" t="s">
        <v>67</v>
      </c>
      <c r="F44" s="20" t="s">
        <v>67</v>
      </c>
      <c r="G44" s="20" t="s">
        <v>67</v>
      </c>
      <c r="H44" s="20" t="s">
        <v>292</v>
      </c>
      <c r="I44" s="20" t="s">
        <v>292</v>
      </c>
      <c r="J44" s="22">
        <v>1</v>
      </c>
      <c r="K44" s="21" t="s">
        <v>2605</v>
      </c>
    </row>
    <row r="45" spans="1:11" ht="16">
      <c r="A45" s="22">
        <v>4801</v>
      </c>
      <c r="B45" s="20" t="s">
        <v>2608</v>
      </c>
      <c r="C45" s="20" t="s">
        <v>2531</v>
      </c>
      <c r="D45" s="10"/>
      <c r="E45" s="20" t="s">
        <v>67</v>
      </c>
      <c r="F45" s="20" t="s">
        <v>67</v>
      </c>
      <c r="G45" s="20" t="s">
        <v>67</v>
      </c>
      <c r="H45" s="20" t="s">
        <v>292</v>
      </c>
      <c r="I45" s="20" t="s">
        <v>292</v>
      </c>
      <c r="J45" s="22">
        <v>1</v>
      </c>
      <c r="K45" s="21" t="s">
        <v>2605</v>
      </c>
    </row>
    <row r="46" spans="1:11" ht="16">
      <c r="A46" s="22">
        <v>4802</v>
      </c>
      <c r="B46" s="20" t="s">
        <v>2609</v>
      </c>
      <c r="C46" s="20" t="s">
        <v>2531</v>
      </c>
      <c r="D46" s="10"/>
      <c r="E46" s="20" t="s">
        <v>67</v>
      </c>
      <c r="F46" s="20" t="s">
        <v>67</v>
      </c>
      <c r="G46" s="20" t="s">
        <v>67</v>
      </c>
      <c r="H46" s="20" t="s">
        <v>292</v>
      </c>
      <c r="I46" s="20" t="s">
        <v>292</v>
      </c>
      <c r="J46" s="22">
        <v>21</v>
      </c>
      <c r="K46" s="21" t="s">
        <v>2605</v>
      </c>
    </row>
    <row r="47" spans="1:11" ht="16">
      <c r="A47" s="22">
        <v>4803</v>
      </c>
      <c r="B47" s="20" t="s">
        <v>2610</v>
      </c>
      <c r="C47" s="20" t="s">
        <v>2126</v>
      </c>
      <c r="D47" s="10"/>
      <c r="E47" s="20" t="s">
        <v>4</v>
      </c>
      <c r="F47" s="20" t="s">
        <v>67</v>
      </c>
      <c r="G47" s="20" t="s">
        <v>67</v>
      </c>
      <c r="H47" s="20" t="s">
        <v>292</v>
      </c>
      <c r="I47" s="20" t="s">
        <v>292</v>
      </c>
      <c r="J47" s="22">
        <v>1</v>
      </c>
      <c r="K47" s="21" t="s">
        <v>1328</v>
      </c>
    </row>
    <row r="48" spans="1:11" ht="16">
      <c r="A48" s="22">
        <v>4804</v>
      </c>
      <c r="B48" s="20" t="s">
        <v>2611</v>
      </c>
      <c r="C48" s="20" t="s">
        <v>2126</v>
      </c>
      <c r="D48" s="10"/>
      <c r="E48" s="20" t="s">
        <v>4</v>
      </c>
      <c r="F48" s="20" t="s">
        <v>67</v>
      </c>
      <c r="G48" s="20" t="s">
        <v>67</v>
      </c>
      <c r="H48" s="20" t="s">
        <v>292</v>
      </c>
      <c r="I48" s="20" t="s">
        <v>292</v>
      </c>
      <c r="J48" s="22">
        <v>1</v>
      </c>
      <c r="K48" s="21" t="s">
        <v>1827</v>
      </c>
    </row>
    <row r="49" spans="1:11" ht="16">
      <c r="A49" s="22">
        <v>4805</v>
      </c>
      <c r="B49" s="20" t="s">
        <v>2612</v>
      </c>
      <c r="C49" s="20" t="s">
        <v>2126</v>
      </c>
      <c r="D49" s="10"/>
      <c r="E49" s="20" t="s">
        <v>67</v>
      </c>
      <c r="F49" s="20" t="s">
        <v>67</v>
      </c>
      <c r="G49" s="20" t="s">
        <v>67</v>
      </c>
      <c r="H49" s="20" t="s">
        <v>292</v>
      </c>
      <c r="I49" s="20" t="s">
        <v>292</v>
      </c>
      <c r="J49" s="22">
        <v>1</v>
      </c>
      <c r="K49" s="21" t="s">
        <v>2613</v>
      </c>
    </row>
    <row r="50" spans="1:11" ht="16">
      <c r="A50" s="22">
        <v>4806</v>
      </c>
      <c r="B50" s="20" t="s">
        <v>2614</v>
      </c>
      <c r="C50" s="20" t="s">
        <v>2126</v>
      </c>
      <c r="D50" s="22">
        <v>1233</v>
      </c>
      <c r="E50" s="20" t="s">
        <v>68</v>
      </c>
      <c r="F50" s="20" t="s">
        <v>68</v>
      </c>
      <c r="G50" s="20" t="s">
        <v>67</v>
      </c>
      <c r="H50" s="20" t="s">
        <v>2615</v>
      </c>
      <c r="I50" s="20" t="s">
        <v>71</v>
      </c>
      <c r="J50" s="22">
        <v>1</v>
      </c>
      <c r="K50" s="21" t="s">
        <v>2616</v>
      </c>
    </row>
    <row r="51" spans="1:11" ht="16">
      <c r="A51" s="22">
        <v>4807</v>
      </c>
      <c r="B51" s="20" t="s">
        <v>2617</v>
      </c>
      <c r="C51" s="20" t="s">
        <v>2536</v>
      </c>
      <c r="D51" s="22">
        <v>1130</v>
      </c>
      <c r="E51" s="20" t="s">
        <v>68</v>
      </c>
      <c r="F51" s="20" t="s">
        <v>67</v>
      </c>
      <c r="G51" s="20" t="s">
        <v>68</v>
      </c>
      <c r="H51" s="20" t="s">
        <v>2618</v>
      </c>
      <c r="I51" s="20" t="s">
        <v>296</v>
      </c>
      <c r="J51" s="22">
        <v>1</v>
      </c>
      <c r="K51" s="21" t="s">
        <v>2619</v>
      </c>
    </row>
    <row r="52" spans="1:11" ht="16">
      <c r="A52" s="22">
        <v>4808</v>
      </c>
      <c r="B52" s="20" t="s">
        <v>2620</v>
      </c>
      <c r="C52" s="20" t="s">
        <v>2535</v>
      </c>
      <c r="D52" s="10"/>
      <c r="E52" s="20" t="s">
        <v>68</v>
      </c>
      <c r="F52" s="20" t="s">
        <v>67</v>
      </c>
      <c r="G52" s="20" t="s">
        <v>67</v>
      </c>
      <c r="H52" s="20" t="s">
        <v>292</v>
      </c>
      <c r="I52" s="20" t="s">
        <v>292</v>
      </c>
      <c r="J52" s="22">
        <v>1</v>
      </c>
      <c r="K52" s="21" t="s">
        <v>2621</v>
      </c>
    </row>
    <row r="53" spans="1:11" ht="16">
      <c r="A53" s="22">
        <v>4809</v>
      </c>
      <c r="B53" s="20" t="s">
        <v>2622</v>
      </c>
      <c r="C53" s="20" t="s">
        <v>2126</v>
      </c>
      <c r="D53" s="10"/>
      <c r="E53" s="20" t="s">
        <v>68</v>
      </c>
      <c r="F53" s="20" t="s">
        <v>67</v>
      </c>
      <c r="G53" s="20" t="s">
        <v>67</v>
      </c>
      <c r="H53" s="20" t="s">
        <v>4</v>
      </c>
      <c r="I53" s="20" t="s">
        <v>4</v>
      </c>
      <c r="J53" s="22">
        <v>1</v>
      </c>
      <c r="K53" s="21" t="s">
        <v>2623</v>
      </c>
    </row>
    <row r="54" spans="1:11" ht="16">
      <c r="A54" s="22">
        <v>4810</v>
      </c>
      <c r="B54" s="20" t="s">
        <v>2624</v>
      </c>
      <c r="C54" s="20" t="s">
        <v>2126</v>
      </c>
      <c r="D54" s="10"/>
      <c r="E54" s="20" t="s">
        <v>68</v>
      </c>
      <c r="F54" s="20" t="s">
        <v>67</v>
      </c>
      <c r="G54" s="20" t="s">
        <v>67</v>
      </c>
      <c r="H54" s="20" t="s">
        <v>292</v>
      </c>
      <c r="I54" s="20" t="s">
        <v>292</v>
      </c>
      <c r="J54" s="22">
        <v>1</v>
      </c>
      <c r="K54" s="21" t="s">
        <v>2623</v>
      </c>
    </row>
    <row r="55" spans="1:11" ht="16">
      <c r="A55" s="22">
        <v>4811</v>
      </c>
      <c r="B55" s="20" t="s">
        <v>2625</v>
      </c>
      <c r="C55" s="20" t="s">
        <v>2535</v>
      </c>
      <c r="D55" s="10"/>
      <c r="E55" s="20" t="s">
        <v>68</v>
      </c>
      <c r="F55" s="20" t="s">
        <v>67</v>
      </c>
      <c r="G55" s="20" t="s">
        <v>67</v>
      </c>
      <c r="H55" s="20" t="s">
        <v>292</v>
      </c>
      <c r="I55" s="20" t="s">
        <v>292</v>
      </c>
      <c r="J55" s="22">
        <v>1</v>
      </c>
      <c r="K55" s="21" t="s">
        <v>2626</v>
      </c>
    </row>
    <row r="56" spans="1:11" ht="16">
      <c r="A56" s="22">
        <v>4812</v>
      </c>
      <c r="B56" s="20" t="s">
        <v>2627</v>
      </c>
      <c r="C56" s="20" t="s">
        <v>2126</v>
      </c>
      <c r="D56" s="22">
        <v>1149</v>
      </c>
      <c r="E56" s="20" t="s">
        <v>67</v>
      </c>
      <c r="F56" s="20" t="s">
        <v>67</v>
      </c>
      <c r="G56" s="20" t="s">
        <v>67</v>
      </c>
      <c r="H56" s="20" t="s">
        <v>2628</v>
      </c>
      <c r="I56" s="20" t="s">
        <v>297</v>
      </c>
      <c r="J56" s="22">
        <v>1</v>
      </c>
      <c r="K56" s="21" t="s">
        <v>2629</v>
      </c>
    </row>
    <row r="57" spans="1:11" ht="16">
      <c r="A57" s="22">
        <v>4813</v>
      </c>
      <c r="B57" s="20" t="s">
        <v>2630</v>
      </c>
      <c r="C57" s="20" t="s">
        <v>2535</v>
      </c>
      <c r="D57" s="10"/>
      <c r="E57" s="20" t="s">
        <v>67</v>
      </c>
      <c r="F57" s="20" t="s">
        <v>67</v>
      </c>
      <c r="G57" s="20" t="s">
        <v>67</v>
      </c>
      <c r="H57" s="20" t="s">
        <v>4</v>
      </c>
      <c r="I57" s="20" t="s">
        <v>4</v>
      </c>
      <c r="J57" s="22">
        <v>1</v>
      </c>
      <c r="K57" s="21" t="s">
        <v>2631</v>
      </c>
    </row>
    <row r="58" spans="1:11" ht="16">
      <c r="A58" s="22">
        <v>4814</v>
      </c>
      <c r="B58" s="20" t="s">
        <v>2632</v>
      </c>
      <c r="C58" s="20" t="s">
        <v>2535</v>
      </c>
      <c r="D58" s="10"/>
      <c r="E58" s="20" t="s">
        <v>67</v>
      </c>
      <c r="F58" s="20" t="s">
        <v>67</v>
      </c>
      <c r="G58" s="20" t="s">
        <v>67</v>
      </c>
      <c r="H58" s="20" t="s">
        <v>292</v>
      </c>
      <c r="I58" s="20" t="s">
        <v>292</v>
      </c>
      <c r="J58" s="22">
        <v>1</v>
      </c>
      <c r="K58" s="21" t="s">
        <v>2631</v>
      </c>
    </row>
    <row r="59" spans="1:11" ht="16">
      <c r="A59" s="22">
        <v>4815</v>
      </c>
      <c r="B59" s="20" t="s">
        <v>2633</v>
      </c>
      <c r="C59" s="20" t="s">
        <v>2535</v>
      </c>
      <c r="D59" s="10"/>
      <c r="E59" s="20" t="s">
        <v>67</v>
      </c>
      <c r="F59" s="20" t="s">
        <v>67</v>
      </c>
      <c r="G59" s="20" t="s">
        <v>67</v>
      </c>
      <c r="H59" s="20" t="s">
        <v>292</v>
      </c>
      <c r="I59" s="20" t="s">
        <v>292</v>
      </c>
      <c r="J59" s="22">
        <v>1</v>
      </c>
      <c r="K59" s="21" t="s">
        <v>2631</v>
      </c>
    </row>
    <row r="60" spans="1:11" ht="16">
      <c r="A60" s="22">
        <v>4816</v>
      </c>
      <c r="B60" s="20" t="s">
        <v>2634</v>
      </c>
      <c r="C60" s="20" t="s">
        <v>2535</v>
      </c>
      <c r="D60" s="10"/>
      <c r="E60" s="20" t="s">
        <v>67</v>
      </c>
      <c r="F60" s="20" t="s">
        <v>67</v>
      </c>
      <c r="G60" s="20" t="s">
        <v>67</v>
      </c>
      <c r="H60" s="20" t="s">
        <v>292</v>
      </c>
      <c r="I60" s="20" t="s">
        <v>292</v>
      </c>
      <c r="J60" s="22">
        <v>1</v>
      </c>
      <c r="K60" s="21" t="s">
        <v>2631</v>
      </c>
    </row>
    <row r="61" spans="1:11" ht="16">
      <c r="A61" s="22">
        <v>4817</v>
      </c>
      <c r="B61" s="20" t="s">
        <v>2635</v>
      </c>
      <c r="C61" s="20" t="s">
        <v>2535</v>
      </c>
      <c r="D61" s="10"/>
      <c r="E61" s="20" t="s">
        <v>67</v>
      </c>
      <c r="F61" s="20" t="s">
        <v>67</v>
      </c>
      <c r="G61" s="20" t="s">
        <v>67</v>
      </c>
      <c r="H61" s="20" t="s">
        <v>292</v>
      </c>
      <c r="I61" s="20" t="s">
        <v>292</v>
      </c>
      <c r="J61" s="22">
        <v>1</v>
      </c>
      <c r="K61" s="21" t="s">
        <v>2631</v>
      </c>
    </row>
    <row r="62" spans="1:11" ht="16">
      <c r="A62" s="22">
        <v>4818</v>
      </c>
      <c r="B62" s="20" t="s">
        <v>2636</v>
      </c>
      <c r="C62" s="20" t="s">
        <v>2535</v>
      </c>
      <c r="D62" s="10"/>
      <c r="E62" s="20" t="s">
        <v>67</v>
      </c>
      <c r="F62" s="20" t="s">
        <v>67</v>
      </c>
      <c r="G62" s="20" t="s">
        <v>67</v>
      </c>
      <c r="H62" s="20" t="s">
        <v>292</v>
      </c>
      <c r="I62" s="20" t="s">
        <v>292</v>
      </c>
      <c r="J62" s="22">
        <v>1</v>
      </c>
      <c r="K62" s="21" t="s">
        <v>2631</v>
      </c>
    </row>
    <row r="63" spans="1:11" ht="16">
      <c r="A63" s="22">
        <v>4819</v>
      </c>
      <c r="B63" s="20" t="s">
        <v>2637</v>
      </c>
      <c r="C63" s="20" t="s">
        <v>2535</v>
      </c>
      <c r="D63" s="10"/>
      <c r="E63" s="20" t="s">
        <v>67</v>
      </c>
      <c r="F63" s="20" t="s">
        <v>67</v>
      </c>
      <c r="G63" s="20" t="s">
        <v>67</v>
      </c>
      <c r="H63" s="20" t="s">
        <v>292</v>
      </c>
      <c r="I63" s="20" t="s">
        <v>292</v>
      </c>
      <c r="J63" s="22">
        <v>1</v>
      </c>
      <c r="K63" s="21" t="s">
        <v>2631</v>
      </c>
    </row>
    <row r="64" spans="1:11" ht="16">
      <c r="A64" s="22">
        <v>4820</v>
      </c>
      <c r="B64" s="20" t="s">
        <v>2638</v>
      </c>
      <c r="C64" s="20" t="s">
        <v>2535</v>
      </c>
      <c r="D64" s="10"/>
      <c r="E64" s="20" t="s">
        <v>67</v>
      </c>
      <c r="F64" s="20" t="s">
        <v>67</v>
      </c>
      <c r="G64" s="20" t="s">
        <v>67</v>
      </c>
      <c r="H64" s="20" t="s">
        <v>292</v>
      </c>
      <c r="I64" s="20" t="s">
        <v>292</v>
      </c>
      <c r="J64" s="22">
        <v>1</v>
      </c>
      <c r="K64" s="21" t="s">
        <v>2631</v>
      </c>
    </row>
    <row r="65" spans="1:11" ht="16">
      <c r="A65" s="22">
        <v>4821</v>
      </c>
      <c r="B65" s="20" t="s">
        <v>2639</v>
      </c>
      <c r="C65" s="20" t="s">
        <v>2535</v>
      </c>
      <c r="D65" s="10"/>
      <c r="E65" s="20" t="s">
        <v>67</v>
      </c>
      <c r="F65" s="20" t="s">
        <v>67</v>
      </c>
      <c r="G65" s="20" t="s">
        <v>67</v>
      </c>
      <c r="H65" s="20" t="s">
        <v>292</v>
      </c>
      <c r="I65" s="20" t="s">
        <v>292</v>
      </c>
      <c r="J65" s="22">
        <v>1</v>
      </c>
      <c r="K65" s="21" t="s">
        <v>2631</v>
      </c>
    </row>
    <row r="66" spans="1:11" ht="16">
      <c r="A66" s="22">
        <v>4822</v>
      </c>
      <c r="B66" s="20" t="s">
        <v>2640</v>
      </c>
      <c r="C66" s="20" t="s">
        <v>2535</v>
      </c>
      <c r="D66" s="10"/>
      <c r="E66" s="20" t="s">
        <v>67</v>
      </c>
      <c r="F66" s="20" t="s">
        <v>67</v>
      </c>
      <c r="G66" s="20" t="s">
        <v>67</v>
      </c>
      <c r="H66" s="20" t="s">
        <v>292</v>
      </c>
      <c r="I66" s="20" t="s">
        <v>292</v>
      </c>
      <c r="J66" s="22">
        <v>1</v>
      </c>
      <c r="K66" s="21" t="s">
        <v>2631</v>
      </c>
    </row>
    <row r="67" spans="1:11" ht="16">
      <c r="A67" s="22">
        <v>4823</v>
      </c>
      <c r="B67" s="20" t="s">
        <v>2641</v>
      </c>
      <c r="C67" s="20" t="s">
        <v>2535</v>
      </c>
      <c r="D67" s="10"/>
      <c r="E67" s="20" t="s">
        <v>67</v>
      </c>
      <c r="F67" s="20" t="s">
        <v>67</v>
      </c>
      <c r="G67" s="20" t="s">
        <v>67</v>
      </c>
      <c r="H67" s="20" t="s">
        <v>292</v>
      </c>
      <c r="I67" s="20" t="s">
        <v>292</v>
      </c>
      <c r="J67" s="22">
        <v>1</v>
      </c>
      <c r="K67" s="21" t="s">
        <v>2631</v>
      </c>
    </row>
    <row r="68" spans="1:11" ht="16">
      <c r="A68" s="22">
        <v>4824</v>
      </c>
      <c r="B68" s="20" t="s">
        <v>2642</v>
      </c>
      <c r="C68" s="20" t="s">
        <v>2535</v>
      </c>
      <c r="D68" s="10"/>
      <c r="E68" s="20" t="s">
        <v>67</v>
      </c>
      <c r="F68" s="20" t="s">
        <v>67</v>
      </c>
      <c r="G68" s="20" t="s">
        <v>67</v>
      </c>
      <c r="H68" s="20" t="s">
        <v>292</v>
      </c>
      <c r="I68" s="20" t="s">
        <v>292</v>
      </c>
      <c r="J68" s="22">
        <v>1</v>
      </c>
      <c r="K68" s="21" t="s">
        <v>2631</v>
      </c>
    </row>
    <row r="69" spans="1:11" ht="16">
      <c r="A69" s="22">
        <v>4825</v>
      </c>
      <c r="B69" s="20" t="s">
        <v>2643</v>
      </c>
      <c r="C69" s="20" t="s">
        <v>2126</v>
      </c>
      <c r="D69" s="22">
        <v>1184</v>
      </c>
      <c r="E69" s="20" t="s">
        <v>68</v>
      </c>
      <c r="F69" s="20" t="s">
        <v>67</v>
      </c>
      <c r="G69" s="20" t="s">
        <v>67</v>
      </c>
      <c r="H69" s="20" t="s">
        <v>2644</v>
      </c>
      <c r="I69" s="20" t="s">
        <v>298</v>
      </c>
      <c r="J69" s="22">
        <v>1</v>
      </c>
      <c r="K69" s="21" t="s">
        <v>2645</v>
      </c>
    </row>
    <row r="70" spans="1:11" ht="16">
      <c r="A70" s="22">
        <v>4826</v>
      </c>
      <c r="B70" s="20" t="s">
        <v>2646</v>
      </c>
      <c r="C70" s="20" t="s">
        <v>2126</v>
      </c>
      <c r="D70" s="10"/>
      <c r="E70" s="20" t="s">
        <v>68</v>
      </c>
      <c r="F70" s="20" t="s">
        <v>67</v>
      </c>
      <c r="G70" s="20" t="s">
        <v>67</v>
      </c>
      <c r="H70" s="20" t="s">
        <v>292</v>
      </c>
      <c r="I70" s="20" t="s">
        <v>292</v>
      </c>
      <c r="J70" s="22">
        <v>1</v>
      </c>
      <c r="K70" s="21" t="s">
        <v>2647</v>
      </c>
    </row>
    <row r="71" spans="1:11" ht="16">
      <c r="A71" s="22">
        <v>4827</v>
      </c>
      <c r="B71" s="20" t="s">
        <v>2648</v>
      </c>
      <c r="C71" s="20" t="s">
        <v>2126</v>
      </c>
      <c r="D71" s="10"/>
      <c r="E71" s="20" t="s">
        <v>68</v>
      </c>
      <c r="F71" s="20" t="s">
        <v>67</v>
      </c>
      <c r="G71" s="20" t="s">
        <v>67</v>
      </c>
      <c r="H71" s="20" t="s">
        <v>292</v>
      </c>
      <c r="I71" s="20" t="s">
        <v>292</v>
      </c>
      <c r="J71" s="22">
        <v>1</v>
      </c>
      <c r="K71" s="21" t="s">
        <v>2647</v>
      </c>
    </row>
    <row r="72" spans="1:11" ht="16">
      <c r="A72" s="22">
        <v>4828</v>
      </c>
      <c r="B72" s="20" t="s">
        <v>2649</v>
      </c>
      <c r="C72" s="20" t="s">
        <v>2126</v>
      </c>
      <c r="D72" s="22">
        <v>1205</v>
      </c>
      <c r="E72" s="20" t="s">
        <v>68</v>
      </c>
      <c r="F72" s="20" t="s">
        <v>68</v>
      </c>
      <c r="G72" s="20" t="s">
        <v>67</v>
      </c>
      <c r="H72" s="20" t="s">
        <v>2650</v>
      </c>
      <c r="I72" s="20" t="s">
        <v>2651</v>
      </c>
      <c r="J72" s="22">
        <v>1</v>
      </c>
      <c r="K72" s="21" t="s">
        <v>2652</v>
      </c>
    </row>
    <row r="73" spans="1:11" ht="16">
      <c r="A73" s="22">
        <v>4829</v>
      </c>
      <c r="B73" s="20" t="s">
        <v>2653</v>
      </c>
      <c r="C73" s="20" t="s">
        <v>2535</v>
      </c>
      <c r="D73" s="10"/>
      <c r="E73" s="20" t="s">
        <v>68</v>
      </c>
      <c r="F73" s="20" t="s">
        <v>67</v>
      </c>
      <c r="G73" s="20" t="s">
        <v>67</v>
      </c>
      <c r="H73" s="20" t="s">
        <v>292</v>
      </c>
      <c r="I73" s="20" t="s">
        <v>292</v>
      </c>
      <c r="J73" s="22">
        <v>1</v>
      </c>
      <c r="K73" s="21" t="s">
        <v>2654</v>
      </c>
    </row>
    <row r="74" spans="1:11" ht="16">
      <c r="A74" s="22">
        <v>4830</v>
      </c>
      <c r="B74" s="20" t="s">
        <v>2655</v>
      </c>
      <c r="C74" s="20" t="s">
        <v>2126</v>
      </c>
      <c r="D74" s="10"/>
      <c r="E74" s="20" t="s">
        <v>67</v>
      </c>
      <c r="F74" s="20" t="s">
        <v>67</v>
      </c>
      <c r="G74" s="20" t="s">
        <v>67</v>
      </c>
      <c r="H74" s="20" t="s">
        <v>292</v>
      </c>
      <c r="I74" s="20" t="s">
        <v>292</v>
      </c>
      <c r="J74" s="22">
        <v>1</v>
      </c>
      <c r="K74" s="21" t="s">
        <v>2656</v>
      </c>
    </row>
    <row r="75" spans="1:11" ht="16">
      <c r="A75" s="22">
        <v>4831</v>
      </c>
      <c r="B75" s="20" t="s">
        <v>2657</v>
      </c>
      <c r="C75" s="20" t="s">
        <v>2536</v>
      </c>
      <c r="D75" s="10"/>
      <c r="E75" s="20" t="s">
        <v>67</v>
      </c>
      <c r="F75" s="20" t="s">
        <v>67</v>
      </c>
      <c r="G75" s="20" t="s">
        <v>67</v>
      </c>
      <c r="H75" s="20" t="s">
        <v>292</v>
      </c>
      <c r="I75" s="20" t="s">
        <v>292</v>
      </c>
      <c r="J75" s="22">
        <v>1</v>
      </c>
      <c r="K75" s="21" t="s">
        <v>2658</v>
      </c>
    </row>
    <row r="76" spans="1:11" ht="16">
      <c r="A76" s="22">
        <v>4832</v>
      </c>
      <c r="B76" s="20" t="s">
        <v>2659</v>
      </c>
      <c r="C76" s="20" t="s">
        <v>2535</v>
      </c>
      <c r="D76" s="10"/>
      <c r="E76" s="20" t="s">
        <v>67</v>
      </c>
      <c r="F76" s="20" t="s">
        <v>67</v>
      </c>
      <c r="G76" s="20" t="s">
        <v>67</v>
      </c>
      <c r="H76" s="20" t="s">
        <v>292</v>
      </c>
      <c r="I76" s="20" t="s">
        <v>292</v>
      </c>
      <c r="J76" s="22">
        <v>1</v>
      </c>
      <c r="K76" s="21" t="s">
        <v>2660</v>
      </c>
    </row>
    <row r="77" spans="1:11" ht="16">
      <c r="A77" s="22">
        <v>4834</v>
      </c>
      <c r="B77" s="20" t="s">
        <v>2661</v>
      </c>
      <c r="C77" s="20" t="s">
        <v>2535</v>
      </c>
      <c r="D77" s="10"/>
      <c r="E77" s="20" t="s">
        <v>4</v>
      </c>
      <c r="F77" s="20" t="s">
        <v>4</v>
      </c>
      <c r="G77" s="20" t="s">
        <v>4</v>
      </c>
      <c r="H77" s="10"/>
      <c r="I77" s="10"/>
      <c r="J77" s="7"/>
      <c r="K77" s="21" t="s">
        <v>2662</v>
      </c>
    </row>
    <row r="78" spans="1:11" ht="16">
      <c r="A78" s="22">
        <v>4835</v>
      </c>
      <c r="B78" s="20" t="s">
        <v>2663</v>
      </c>
      <c r="C78" s="20" t="s">
        <v>2535</v>
      </c>
      <c r="D78" s="10"/>
      <c r="E78" s="20" t="s">
        <v>68</v>
      </c>
      <c r="F78" s="20" t="s">
        <v>67</v>
      </c>
      <c r="G78" s="20" t="s">
        <v>67</v>
      </c>
      <c r="H78" s="20" t="s">
        <v>292</v>
      </c>
      <c r="I78" s="20" t="s">
        <v>292</v>
      </c>
      <c r="J78" s="22">
        <v>5</v>
      </c>
      <c r="K78" s="21" t="s">
        <v>2664</v>
      </c>
    </row>
    <row r="79" spans="1:11" ht="16">
      <c r="A79" s="22">
        <v>4836</v>
      </c>
      <c r="B79" s="20" t="s">
        <v>2665</v>
      </c>
      <c r="C79" s="20" t="s">
        <v>2126</v>
      </c>
      <c r="D79" s="10"/>
      <c r="E79" s="20" t="s">
        <v>68</v>
      </c>
      <c r="F79" s="20" t="s">
        <v>67</v>
      </c>
      <c r="G79" s="20" t="s">
        <v>67</v>
      </c>
      <c r="H79" s="20" t="s">
        <v>292</v>
      </c>
      <c r="I79" s="20" t="s">
        <v>292</v>
      </c>
      <c r="J79" s="22">
        <v>1</v>
      </c>
      <c r="K79" s="21" t="s">
        <v>2666</v>
      </c>
    </row>
    <row r="80" spans="1:11" ht="16">
      <c r="A80" s="22">
        <v>4837</v>
      </c>
      <c r="B80" s="20" t="s">
        <v>2667</v>
      </c>
      <c r="C80" s="20" t="s">
        <v>2126</v>
      </c>
      <c r="D80" s="10"/>
      <c r="E80" s="20" t="s">
        <v>68</v>
      </c>
      <c r="F80" s="20" t="s">
        <v>67</v>
      </c>
      <c r="G80" s="20" t="s">
        <v>67</v>
      </c>
      <c r="H80" s="20" t="s">
        <v>292</v>
      </c>
      <c r="I80" s="20" t="s">
        <v>292</v>
      </c>
      <c r="J80" s="22">
        <v>1</v>
      </c>
      <c r="K80" s="21" t="s">
        <v>2666</v>
      </c>
    </row>
    <row r="81" spans="1:11" ht="16">
      <c r="A81" s="22">
        <v>4838</v>
      </c>
      <c r="B81" s="20" t="s">
        <v>2668</v>
      </c>
      <c r="C81" s="20" t="s">
        <v>2126</v>
      </c>
      <c r="D81" s="10"/>
      <c r="E81" s="20" t="s">
        <v>68</v>
      </c>
      <c r="F81" s="20" t="s">
        <v>67</v>
      </c>
      <c r="G81" s="20" t="s">
        <v>67</v>
      </c>
      <c r="H81" s="20" t="s">
        <v>292</v>
      </c>
      <c r="I81" s="20" t="s">
        <v>292</v>
      </c>
      <c r="J81" s="22">
        <v>1</v>
      </c>
      <c r="K81" s="21" t="s">
        <v>2666</v>
      </c>
    </row>
    <row r="82" spans="1:11" ht="16">
      <c r="A82" s="22">
        <v>4839</v>
      </c>
      <c r="B82" s="20" t="s">
        <v>2669</v>
      </c>
      <c r="C82" s="20" t="s">
        <v>2126</v>
      </c>
      <c r="D82" s="10"/>
      <c r="E82" s="20" t="s">
        <v>68</v>
      </c>
      <c r="F82" s="20" t="s">
        <v>67</v>
      </c>
      <c r="G82" s="20" t="s">
        <v>67</v>
      </c>
      <c r="H82" s="20" t="s">
        <v>292</v>
      </c>
      <c r="I82" s="20" t="s">
        <v>292</v>
      </c>
      <c r="J82" s="22">
        <v>1</v>
      </c>
      <c r="K82" s="21" t="s">
        <v>2666</v>
      </c>
    </row>
    <row r="83" spans="1:11" ht="16">
      <c r="A83" s="22">
        <v>4840</v>
      </c>
      <c r="B83" s="20" t="s">
        <v>2670</v>
      </c>
      <c r="C83" s="20" t="s">
        <v>2126</v>
      </c>
      <c r="D83" s="10"/>
      <c r="E83" s="20" t="s">
        <v>68</v>
      </c>
      <c r="F83" s="20" t="s">
        <v>4</v>
      </c>
      <c r="G83" s="20" t="s">
        <v>4</v>
      </c>
      <c r="H83" s="20" t="s">
        <v>292</v>
      </c>
      <c r="I83" s="20" t="s">
        <v>292</v>
      </c>
      <c r="J83" s="22">
        <v>1</v>
      </c>
      <c r="K83" s="21" t="s">
        <v>2666</v>
      </c>
    </row>
    <row r="84" spans="1:11" ht="16">
      <c r="A84" s="22">
        <v>4841</v>
      </c>
      <c r="B84" s="20" t="s">
        <v>2671</v>
      </c>
      <c r="C84" s="20" t="s">
        <v>2536</v>
      </c>
      <c r="D84" s="10"/>
      <c r="E84" s="20" t="s">
        <v>68</v>
      </c>
      <c r="F84" s="20" t="s">
        <v>67</v>
      </c>
      <c r="G84" s="20" t="s">
        <v>68</v>
      </c>
      <c r="H84" s="20" t="s">
        <v>2672</v>
      </c>
      <c r="I84" s="20" t="s">
        <v>292</v>
      </c>
      <c r="J84" s="22">
        <v>1</v>
      </c>
      <c r="K84" s="21" t="s">
        <v>2673</v>
      </c>
    </row>
    <row r="85" spans="1:11" ht="16">
      <c r="A85" s="22">
        <v>4842</v>
      </c>
      <c r="B85" s="20" t="s">
        <v>2674</v>
      </c>
      <c r="C85" s="20" t="s">
        <v>2536</v>
      </c>
      <c r="D85" s="22">
        <v>1140</v>
      </c>
      <c r="E85" s="20" t="s">
        <v>68</v>
      </c>
      <c r="F85" s="20" t="s">
        <v>67</v>
      </c>
      <c r="G85" s="20" t="s">
        <v>68</v>
      </c>
      <c r="H85" s="20" t="s">
        <v>2675</v>
      </c>
      <c r="I85" s="20" t="s">
        <v>299</v>
      </c>
      <c r="J85" s="22">
        <v>1</v>
      </c>
      <c r="K85" s="21" t="s">
        <v>2673</v>
      </c>
    </row>
    <row r="86" spans="1:11" ht="16">
      <c r="A86" s="22">
        <v>4843</v>
      </c>
      <c r="B86" s="20" t="s">
        <v>2676</v>
      </c>
      <c r="C86" s="20" t="s">
        <v>2536</v>
      </c>
      <c r="D86" s="22">
        <v>1122</v>
      </c>
      <c r="E86" s="20" t="s">
        <v>68</v>
      </c>
      <c r="F86" s="20" t="s">
        <v>67</v>
      </c>
      <c r="G86" s="20" t="s">
        <v>67</v>
      </c>
      <c r="H86" s="20" t="s">
        <v>2677</v>
      </c>
      <c r="I86" s="20" t="s">
        <v>2678</v>
      </c>
      <c r="J86" s="22">
        <v>1</v>
      </c>
      <c r="K86" s="21" t="s">
        <v>2673</v>
      </c>
    </row>
    <row r="87" spans="1:11" ht="16">
      <c r="A87" s="22">
        <v>4844</v>
      </c>
      <c r="B87" s="20" t="s">
        <v>2679</v>
      </c>
      <c r="C87" s="20" t="s">
        <v>2536</v>
      </c>
      <c r="D87" s="10"/>
      <c r="E87" s="20" t="s">
        <v>4</v>
      </c>
      <c r="F87" s="20" t="s">
        <v>4</v>
      </c>
      <c r="G87" s="20" t="s">
        <v>4</v>
      </c>
      <c r="H87" s="20" t="s">
        <v>292</v>
      </c>
      <c r="I87" s="20" t="s">
        <v>292</v>
      </c>
      <c r="J87" s="22">
        <v>1</v>
      </c>
      <c r="K87" s="21" t="s">
        <v>2680</v>
      </c>
    </row>
    <row r="88" spans="1:11" ht="16">
      <c r="A88" s="22">
        <v>4845</v>
      </c>
      <c r="B88" s="20" t="s">
        <v>2681</v>
      </c>
      <c r="C88" s="20" t="s">
        <v>2536</v>
      </c>
      <c r="D88" s="10"/>
      <c r="E88" s="20" t="s">
        <v>68</v>
      </c>
      <c r="F88" s="20" t="s">
        <v>68</v>
      </c>
      <c r="G88" s="20" t="s">
        <v>67</v>
      </c>
      <c r="H88" s="20" t="s">
        <v>2682</v>
      </c>
      <c r="I88" s="20" t="s">
        <v>292</v>
      </c>
      <c r="J88" s="22">
        <v>1</v>
      </c>
      <c r="K88" s="21" t="s">
        <v>2673</v>
      </c>
    </row>
    <row r="89" spans="1:11" ht="16">
      <c r="A89" s="22">
        <v>4846</v>
      </c>
      <c r="B89" s="20" t="s">
        <v>2683</v>
      </c>
      <c r="C89" s="20" t="s">
        <v>2536</v>
      </c>
      <c r="D89" s="10"/>
      <c r="E89" s="20" t="s">
        <v>68</v>
      </c>
      <c r="F89" s="20" t="s">
        <v>67</v>
      </c>
      <c r="G89" s="20" t="s">
        <v>68</v>
      </c>
      <c r="H89" s="20" t="s">
        <v>2684</v>
      </c>
      <c r="I89" s="20" t="s">
        <v>292</v>
      </c>
      <c r="J89" s="22">
        <v>1</v>
      </c>
      <c r="K89" s="21" t="s">
        <v>2680</v>
      </c>
    </row>
    <row r="90" spans="1:11" ht="16">
      <c r="A90" s="22">
        <v>4847</v>
      </c>
      <c r="B90" s="20" t="s">
        <v>2685</v>
      </c>
      <c r="C90" s="20" t="s">
        <v>2536</v>
      </c>
      <c r="D90" s="10"/>
      <c r="E90" s="20" t="s">
        <v>67</v>
      </c>
      <c r="F90" s="20" t="s">
        <v>67</v>
      </c>
      <c r="G90" s="20" t="s">
        <v>68</v>
      </c>
      <c r="H90" s="20" t="s">
        <v>2686</v>
      </c>
      <c r="I90" s="20" t="s">
        <v>292</v>
      </c>
      <c r="J90" s="22">
        <v>1</v>
      </c>
      <c r="K90" s="21" t="s">
        <v>2680</v>
      </c>
    </row>
    <row r="91" spans="1:11" ht="16">
      <c r="A91" s="22">
        <v>4848</v>
      </c>
      <c r="B91" s="20" t="s">
        <v>2687</v>
      </c>
      <c r="C91" s="20" t="s">
        <v>2536</v>
      </c>
      <c r="D91" s="10"/>
      <c r="E91" s="20" t="s">
        <v>67</v>
      </c>
      <c r="F91" s="20" t="s">
        <v>67</v>
      </c>
      <c r="G91" s="20" t="s">
        <v>68</v>
      </c>
      <c r="H91" s="20" t="s">
        <v>2688</v>
      </c>
      <c r="I91" s="20" t="s">
        <v>292</v>
      </c>
      <c r="J91" s="22">
        <v>1</v>
      </c>
      <c r="K91" s="21" t="s">
        <v>2680</v>
      </c>
    </row>
    <row r="92" spans="1:11" ht="16">
      <c r="A92" s="22">
        <v>4849</v>
      </c>
      <c r="B92" s="20" t="s">
        <v>2689</v>
      </c>
      <c r="C92" s="20" t="s">
        <v>2536</v>
      </c>
      <c r="D92" s="10"/>
      <c r="E92" s="20" t="s">
        <v>67</v>
      </c>
      <c r="F92" s="20" t="s">
        <v>67</v>
      </c>
      <c r="G92" s="20" t="s">
        <v>68</v>
      </c>
      <c r="H92" s="20" t="s">
        <v>2690</v>
      </c>
      <c r="I92" s="20" t="s">
        <v>292</v>
      </c>
      <c r="J92" s="22">
        <v>1</v>
      </c>
      <c r="K92" s="21" t="s">
        <v>2680</v>
      </c>
    </row>
    <row r="93" spans="1:11" ht="16">
      <c r="A93" s="22">
        <v>4850</v>
      </c>
      <c r="B93" s="20" t="s">
        <v>2691</v>
      </c>
      <c r="C93" s="20" t="s">
        <v>2536</v>
      </c>
      <c r="D93" s="10"/>
      <c r="E93" s="20" t="s">
        <v>67</v>
      </c>
      <c r="F93" s="20" t="s">
        <v>67</v>
      </c>
      <c r="G93" s="20" t="s">
        <v>67</v>
      </c>
      <c r="H93" s="20" t="s">
        <v>292</v>
      </c>
      <c r="I93" s="20" t="s">
        <v>292</v>
      </c>
      <c r="J93" s="22">
        <v>1</v>
      </c>
      <c r="K93" s="21" t="s">
        <v>2680</v>
      </c>
    </row>
    <row r="94" spans="1:11" ht="16">
      <c r="A94" s="22">
        <v>4851</v>
      </c>
      <c r="B94" s="20" t="s">
        <v>2692</v>
      </c>
      <c r="C94" s="20" t="s">
        <v>2536</v>
      </c>
      <c r="D94" s="10"/>
      <c r="E94" s="20" t="s">
        <v>67</v>
      </c>
      <c r="F94" s="20" t="s">
        <v>67</v>
      </c>
      <c r="G94" s="20" t="s">
        <v>67</v>
      </c>
      <c r="H94" s="20" t="s">
        <v>292</v>
      </c>
      <c r="I94" s="20" t="s">
        <v>292</v>
      </c>
      <c r="J94" s="22">
        <v>1</v>
      </c>
      <c r="K94" s="21" t="s">
        <v>2680</v>
      </c>
    </row>
    <row r="95" spans="1:11" ht="16">
      <c r="A95" s="22">
        <v>4852</v>
      </c>
      <c r="B95" s="20" t="s">
        <v>2693</v>
      </c>
      <c r="C95" s="20" t="s">
        <v>2536</v>
      </c>
      <c r="D95" s="10"/>
      <c r="E95" s="20" t="s">
        <v>68</v>
      </c>
      <c r="F95" s="20" t="s">
        <v>68</v>
      </c>
      <c r="G95" s="20" t="s">
        <v>68</v>
      </c>
      <c r="H95" s="20" t="s">
        <v>292</v>
      </c>
      <c r="I95" s="20" t="s">
        <v>292</v>
      </c>
      <c r="J95" s="22">
        <v>1</v>
      </c>
      <c r="K95" s="21" t="s">
        <v>2680</v>
      </c>
    </row>
    <row r="96" spans="1:11" ht="16">
      <c r="A96" s="22">
        <v>4853</v>
      </c>
      <c r="B96" s="20" t="s">
        <v>2694</v>
      </c>
      <c r="C96" s="20" t="s">
        <v>2536</v>
      </c>
      <c r="D96" s="22">
        <v>1113</v>
      </c>
      <c r="E96" s="20" t="s">
        <v>68</v>
      </c>
      <c r="F96" s="20" t="s">
        <v>67</v>
      </c>
      <c r="G96" s="20" t="s">
        <v>68</v>
      </c>
      <c r="H96" s="20" t="s">
        <v>2695</v>
      </c>
      <c r="I96" s="20" t="s">
        <v>2696</v>
      </c>
      <c r="J96" s="22">
        <v>1</v>
      </c>
      <c r="K96" s="21" t="s">
        <v>2680</v>
      </c>
    </row>
    <row r="97" spans="1:11" ht="16">
      <c r="A97" s="22">
        <v>4854</v>
      </c>
      <c r="B97" s="20" t="s">
        <v>2697</v>
      </c>
      <c r="C97" s="20" t="s">
        <v>2535</v>
      </c>
      <c r="D97" s="10"/>
      <c r="E97" s="20" t="s">
        <v>68</v>
      </c>
      <c r="F97" s="20" t="s">
        <v>67</v>
      </c>
      <c r="G97" s="20" t="s">
        <v>67</v>
      </c>
      <c r="H97" s="20" t="s">
        <v>292</v>
      </c>
      <c r="I97" s="20" t="s">
        <v>292</v>
      </c>
      <c r="J97" s="22">
        <v>1</v>
      </c>
      <c r="K97" s="21" t="s">
        <v>2698</v>
      </c>
    </row>
    <row r="98" spans="1:11" ht="16">
      <c r="A98" s="22">
        <v>4855</v>
      </c>
      <c r="B98" s="20" t="s">
        <v>2699</v>
      </c>
      <c r="C98" s="20" t="s">
        <v>2535</v>
      </c>
      <c r="D98" s="10"/>
      <c r="E98" s="20" t="s">
        <v>68</v>
      </c>
      <c r="F98" s="20" t="s">
        <v>67</v>
      </c>
      <c r="G98" s="20" t="s">
        <v>67</v>
      </c>
      <c r="H98" s="20" t="s">
        <v>292</v>
      </c>
      <c r="I98" s="20" t="s">
        <v>292</v>
      </c>
      <c r="J98" s="22">
        <v>1</v>
      </c>
      <c r="K98" s="21" t="s">
        <v>2698</v>
      </c>
    </row>
    <row r="99" spans="1:11" ht="16">
      <c r="A99" s="22">
        <v>4856</v>
      </c>
      <c r="B99" s="20" t="s">
        <v>2700</v>
      </c>
      <c r="C99" s="20" t="s">
        <v>2535</v>
      </c>
      <c r="D99" s="10"/>
      <c r="E99" s="20" t="s">
        <v>68</v>
      </c>
      <c r="F99" s="20" t="s">
        <v>67</v>
      </c>
      <c r="G99" s="20" t="s">
        <v>67</v>
      </c>
      <c r="H99" s="20" t="s">
        <v>292</v>
      </c>
      <c r="I99" s="20" t="s">
        <v>292</v>
      </c>
      <c r="J99" s="22">
        <v>1</v>
      </c>
      <c r="K99" s="21" t="s">
        <v>2698</v>
      </c>
    </row>
    <row r="100" spans="1:11" ht="16">
      <c r="A100" s="22">
        <v>4857</v>
      </c>
      <c r="B100" s="20" t="s">
        <v>2701</v>
      </c>
      <c r="C100" s="20" t="s">
        <v>2535</v>
      </c>
      <c r="D100" s="10"/>
      <c r="E100" s="20" t="s">
        <v>68</v>
      </c>
      <c r="F100" s="20" t="s">
        <v>67</v>
      </c>
      <c r="G100" s="20" t="s">
        <v>67</v>
      </c>
      <c r="H100" s="20" t="s">
        <v>292</v>
      </c>
      <c r="I100" s="20" t="s">
        <v>292</v>
      </c>
      <c r="J100" s="22">
        <v>1</v>
      </c>
      <c r="K100" s="21" t="s">
        <v>2698</v>
      </c>
    </row>
    <row r="101" spans="1:11" ht="16">
      <c r="A101" s="22">
        <v>4858</v>
      </c>
      <c r="B101" s="20" t="s">
        <v>2702</v>
      </c>
      <c r="C101" s="20" t="s">
        <v>2535</v>
      </c>
      <c r="D101" s="10"/>
      <c r="E101" s="20" t="s">
        <v>68</v>
      </c>
      <c r="F101" s="20" t="s">
        <v>67</v>
      </c>
      <c r="G101" s="20" t="s">
        <v>67</v>
      </c>
      <c r="H101" s="20" t="s">
        <v>292</v>
      </c>
      <c r="I101" s="20" t="s">
        <v>292</v>
      </c>
      <c r="J101" s="22">
        <v>1</v>
      </c>
      <c r="K101" s="21" t="s">
        <v>2698</v>
      </c>
    </row>
    <row r="102" spans="1:11" ht="16">
      <c r="A102" s="22">
        <v>4859</v>
      </c>
      <c r="B102" s="20" t="s">
        <v>2703</v>
      </c>
      <c r="C102" s="20" t="s">
        <v>2535</v>
      </c>
      <c r="D102" s="10"/>
      <c r="E102" s="20" t="s">
        <v>68</v>
      </c>
      <c r="F102" s="20" t="s">
        <v>67</v>
      </c>
      <c r="G102" s="20" t="s">
        <v>67</v>
      </c>
      <c r="H102" s="20" t="s">
        <v>292</v>
      </c>
      <c r="I102" s="20" t="s">
        <v>292</v>
      </c>
      <c r="J102" s="22">
        <v>1</v>
      </c>
      <c r="K102" s="21" t="s">
        <v>2698</v>
      </c>
    </row>
    <row r="103" spans="1:11" ht="16">
      <c r="A103" s="22">
        <v>4860</v>
      </c>
      <c r="B103" s="20" t="s">
        <v>2704</v>
      </c>
      <c r="C103" s="20" t="s">
        <v>2535</v>
      </c>
      <c r="D103" s="10"/>
      <c r="E103" s="20" t="s">
        <v>68</v>
      </c>
      <c r="F103" s="20" t="s">
        <v>67</v>
      </c>
      <c r="G103" s="20" t="s">
        <v>67</v>
      </c>
      <c r="H103" s="20" t="s">
        <v>292</v>
      </c>
      <c r="I103" s="20" t="s">
        <v>292</v>
      </c>
      <c r="J103" s="22">
        <v>1</v>
      </c>
      <c r="K103" s="21" t="s">
        <v>2698</v>
      </c>
    </row>
    <row r="104" spans="1:11" ht="16">
      <c r="A104" s="22">
        <v>4861</v>
      </c>
      <c r="B104" s="20" t="s">
        <v>2705</v>
      </c>
      <c r="C104" s="20" t="s">
        <v>2535</v>
      </c>
      <c r="D104" s="10"/>
      <c r="E104" s="20" t="s">
        <v>68</v>
      </c>
      <c r="F104" s="20" t="s">
        <v>67</v>
      </c>
      <c r="G104" s="20" t="s">
        <v>67</v>
      </c>
      <c r="H104" s="20" t="s">
        <v>292</v>
      </c>
      <c r="I104" s="20" t="s">
        <v>292</v>
      </c>
      <c r="J104" s="22">
        <v>1</v>
      </c>
      <c r="K104" s="21" t="s">
        <v>2698</v>
      </c>
    </row>
    <row r="105" spans="1:11" ht="16">
      <c r="A105" s="22">
        <v>4862</v>
      </c>
      <c r="B105" s="20" t="s">
        <v>2706</v>
      </c>
      <c r="C105" s="20" t="s">
        <v>2535</v>
      </c>
      <c r="D105" s="10"/>
      <c r="E105" s="20" t="s">
        <v>67</v>
      </c>
      <c r="F105" s="20" t="s">
        <v>67</v>
      </c>
      <c r="G105" s="20" t="s">
        <v>67</v>
      </c>
      <c r="H105" s="20" t="s">
        <v>292</v>
      </c>
      <c r="I105" s="20" t="s">
        <v>292</v>
      </c>
      <c r="J105" s="22">
        <v>0</v>
      </c>
      <c r="K105" s="21" t="s">
        <v>2698</v>
      </c>
    </row>
    <row r="106" spans="1:11" ht="16">
      <c r="A106" s="22">
        <v>4863</v>
      </c>
      <c r="B106" s="20" t="s">
        <v>2707</v>
      </c>
      <c r="C106" s="20" t="s">
        <v>2535</v>
      </c>
      <c r="D106" s="10"/>
      <c r="E106" s="20" t="s">
        <v>4</v>
      </c>
      <c r="F106" s="20" t="s">
        <v>4</v>
      </c>
      <c r="G106" s="20" t="s">
        <v>4</v>
      </c>
      <c r="H106" s="20" t="s">
        <v>292</v>
      </c>
      <c r="I106" s="20" t="s">
        <v>292</v>
      </c>
      <c r="J106" s="20" t="s">
        <v>1227</v>
      </c>
      <c r="K106" s="21" t="s">
        <v>2708</v>
      </c>
    </row>
    <row r="107" spans="1:11" ht="16">
      <c r="A107" s="22">
        <v>4864</v>
      </c>
      <c r="B107" s="20" t="s">
        <v>2709</v>
      </c>
      <c r="C107" s="20" t="s">
        <v>2535</v>
      </c>
      <c r="D107" s="10"/>
      <c r="E107" s="20" t="s">
        <v>4</v>
      </c>
      <c r="F107" s="20" t="s">
        <v>4</v>
      </c>
      <c r="G107" s="20" t="s">
        <v>4</v>
      </c>
      <c r="H107" s="20" t="s">
        <v>292</v>
      </c>
      <c r="I107" s="20" t="s">
        <v>292</v>
      </c>
      <c r="J107" s="20" t="s">
        <v>1227</v>
      </c>
      <c r="K107" s="21" t="s">
        <v>2708</v>
      </c>
    </row>
    <row r="108" spans="1:11" ht="16">
      <c r="A108" s="22">
        <v>4865</v>
      </c>
      <c r="B108" s="20" t="s">
        <v>2710</v>
      </c>
      <c r="C108" s="20" t="s">
        <v>2126</v>
      </c>
      <c r="D108" s="22">
        <v>1185</v>
      </c>
      <c r="E108" s="20" t="s">
        <v>4</v>
      </c>
      <c r="F108" s="20" t="s">
        <v>4</v>
      </c>
      <c r="G108" s="20" t="s">
        <v>4</v>
      </c>
      <c r="H108" s="20" t="s">
        <v>292</v>
      </c>
      <c r="I108" s="20" t="s">
        <v>292</v>
      </c>
      <c r="J108" s="22">
        <v>1</v>
      </c>
      <c r="K108" s="21" t="s">
        <v>2711</v>
      </c>
    </row>
    <row r="109" spans="1:11" ht="16">
      <c r="A109" s="22">
        <v>4866</v>
      </c>
      <c r="B109" s="20" t="s">
        <v>2712</v>
      </c>
      <c r="C109" s="20" t="s">
        <v>2535</v>
      </c>
      <c r="D109" s="10"/>
      <c r="E109" s="20" t="s">
        <v>68</v>
      </c>
      <c r="F109" s="20" t="s">
        <v>4</v>
      </c>
      <c r="G109" s="20" t="s">
        <v>4</v>
      </c>
      <c r="H109" s="20" t="s">
        <v>292</v>
      </c>
      <c r="I109" s="20" t="s">
        <v>292</v>
      </c>
      <c r="J109" s="22">
        <v>1</v>
      </c>
      <c r="K109" s="21" t="s">
        <v>2713</v>
      </c>
    </row>
    <row r="110" spans="1:11" ht="16">
      <c r="A110" s="22">
        <v>4867</v>
      </c>
      <c r="B110" s="20" t="s">
        <v>2714</v>
      </c>
      <c r="C110" s="20" t="s">
        <v>2535</v>
      </c>
      <c r="D110" s="10"/>
      <c r="E110" s="20" t="s">
        <v>4</v>
      </c>
      <c r="F110" s="20" t="s">
        <v>4</v>
      </c>
      <c r="G110" s="20" t="s">
        <v>4</v>
      </c>
      <c r="H110" s="20" t="s">
        <v>292</v>
      </c>
      <c r="I110" s="20" t="s">
        <v>292</v>
      </c>
      <c r="J110" s="22">
        <v>1</v>
      </c>
      <c r="K110" s="21" t="s">
        <v>2715</v>
      </c>
    </row>
    <row r="111" spans="1:11" ht="16">
      <c r="A111" s="22">
        <v>4868</v>
      </c>
      <c r="B111" s="20" t="s">
        <v>2716</v>
      </c>
      <c r="C111" s="20" t="s">
        <v>2535</v>
      </c>
      <c r="D111" s="10"/>
      <c r="E111" s="20" t="s">
        <v>4</v>
      </c>
      <c r="F111" s="20" t="s">
        <v>4</v>
      </c>
      <c r="G111" s="20" t="s">
        <v>4</v>
      </c>
      <c r="H111" s="20" t="s">
        <v>292</v>
      </c>
      <c r="I111" s="20" t="s">
        <v>292</v>
      </c>
      <c r="J111" s="22">
        <v>1</v>
      </c>
      <c r="K111" s="21" t="s">
        <v>2715</v>
      </c>
    </row>
    <row r="112" spans="1:11" ht="16">
      <c r="A112" s="22">
        <v>4869</v>
      </c>
      <c r="B112" s="20" t="s">
        <v>2717</v>
      </c>
      <c r="C112" s="20" t="s">
        <v>2535</v>
      </c>
      <c r="D112" s="10"/>
      <c r="E112" s="20" t="s">
        <v>4</v>
      </c>
      <c r="F112" s="20" t="s">
        <v>4</v>
      </c>
      <c r="G112" s="20" t="s">
        <v>4</v>
      </c>
      <c r="H112" s="20" t="s">
        <v>292</v>
      </c>
      <c r="I112" s="20" t="s">
        <v>292</v>
      </c>
      <c r="J112" s="22">
        <v>1</v>
      </c>
      <c r="K112" s="21" t="s">
        <v>2715</v>
      </c>
    </row>
    <row r="113" spans="1:11" ht="16">
      <c r="A113" s="22">
        <v>4870</v>
      </c>
      <c r="B113" s="20" t="s">
        <v>2718</v>
      </c>
      <c r="C113" s="20" t="s">
        <v>2535</v>
      </c>
      <c r="D113" s="10"/>
      <c r="E113" s="20" t="s">
        <v>4</v>
      </c>
      <c r="F113" s="20" t="s">
        <v>4</v>
      </c>
      <c r="G113" s="20" t="s">
        <v>4</v>
      </c>
      <c r="H113" s="20" t="s">
        <v>292</v>
      </c>
      <c r="I113" s="20" t="s">
        <v>292</v>
      </c>
      <c r="J113" s="22">
        <v>1</v>
      </c>
      <c r="K113" s="21" t="s">
        <v>2715</v>
      </c>
    </row>
    <row r="114" spans="1:11" ht="16">
      <c r="A114" s="22">
        <v>4871</v>
      </c>
      <c r="B114" s="20" t="s">
        <v>2719</v>
      </c>
      <c r="C114" s="20" t="s">
        <v>2535</v>
      </c>
      <c r="D114" s="10"/>
      <c r="E114" s="20" t="s">
        <v>68</v>
      </c>
      <c r="F114" s="20" t="s">
        <v>67</v>
      </c>
      <c r="G114" s="20" t="s">
        <v>67</v>
      </c>
      <c r="H114" s="20" t="s">
        <v>292</v>
      </c>
      <c r="I114" s="20" t="s">
        <v>292</v>
      </c>
      <c r="J114" s="22">
        <v>1</v>
      </c>
      <c r="K114" s="21" t="s">
        <v>2720</v>
      </c>
    </row>
    <row r="115" spans="1:11" ht="16">
      <c r="A115" s="22">
        <v>4872</v>
      </c>
      <c r="B115" s="20" t="s">
        <v>2721</v>
      </c>
      <c r="C115" s="20" t="s">
        <v>2535</v>
      </c>
      <c r="D115" s="10"/>
      <c r="E115" s="20" t="s">
        <v>68</v>
      </c>
      <c r="F115" s="20" t="s">
        <v>67</v>
      </c>
      <c r="G115" s="20" t="s">
        <v>67</v>
      </c>
      <c r="H115" s="20" t="s">
        <v>292</v>
      </c>
      <c r="I115" s="20" t="s">
        <v>292</v>
      </c>
      <c r="J115" s="22">
        <v>1</v>
      </c>
      <c r="K115" s="21" t="s">
        <v>2720</v>
      </c>
    </row>
    <row r="116" spans="1:11" ht="16">
      <c r="A116" s="22">
        <v>4873</v>
      </c>
      <c r="B116" s="20" t="s">
        <v>2722</v>
      </c>
      <c r="C116" s="20" t="s">
        <v>2535</v>
      </c>
      <c r="D116" s="10"/>
      <c r="E116" s="20" t="s">
        <v>68</v>
      </c>
      <c r="F116" s="20" t="s">
        <v>67</v>
      </c>
      <c r="G116" s="20" t="s">
        <v>67</v>
      </c>
      <c r="H116" s="20" t="s">
        <v>292</v>
      </c>
      <c r="I116" s="20" t="s">
        <v>292</v>
      </c>
      <c r="J116" s="22">
        <v>1</v>
      </c>
      <c r="K116" s="21" t="s">
        <v>2720</v>
      </c>
    </row>
    <row r="117" spans="1:11" ht="16">
      <c r="A117" s="22">
        <v>4874</v>
      </c>
      <c r="B117" s="20" t="s">
        <v>2723</v>
      </c>
      <c r="C117" s="20" t="s">
        <v>2535</v>
      </c>
      <c r="D117" s="10"/>
      <c r="E117" s="20" t="s">
        <v>68</v>
      </c>
      <c r="F117" s="20" t="s">
        <v>67</v>
      </c>
      <c r="G117" s="20" t="s">
        <v>67</v>
      </c>
      <c r="H117" s="20" t="s">
        <v>292</v>
      </c>
      <c r="I117" s="20" t="s">
        <v>292</v>
      </c>
      <c r="J117" s="22">
        <v>1</v>
      </c>
      <c r="K117" s="21" t="s">
        <v>2720</v>
      </c>
    </row>
    <row r="118" spans="1:11" ht="16">
      <c r="A118" s="22">
        <v>4875</v>
      </c>
      <c r="B118" s="20" t="s">
        <v>2724</v>
      </c>
      <c r="C118" s="20" t="s">
        <v>2535</v>
      </c>
      <c r="D118" s="10"/>
      <c r="E118" s="20" t="s">
        <v>68</v>
      </c>
      <c r="F118" s="20" t="s">
        <v>67</v>
      </c>
      <c r="G118" s="20" t="s">
        <v>67</v>
      </c>
      <c r="H118" s="20" t="s">
        <v>292</v>
      </c>
      <c r="I118" s="20" t="s">
        <v>292</v>
      </c>
      <c r="J118" s="22">
        <v>1</v>
      </c>
      <c r="K118" s="21" t="s">
        <v>2720</v>
      </c>
    </row>
    <row r="119" spans="1:11" ht="16">
      <c r="A119" s="22">
        <v>4876</v>
      </c>
      <c r="B119" s="20" t="s">
        <v>2725</v>
      </c>
      <c r="C119" s="20" t="s">
        <v>2535</v>
      </c>
      <c r="D119" s="10"/>
      <c r="E119" s="20" t="s">
        <v>68</v>
      </c>
      <c r="F119" s="20" t="s">
        <v>67</v>
      </c>
      <c r="G119" s="20" t="s">
        <v>67</v>
      </c>
      <c r="H119" s="20" t="s">
        <v>292</v>
      </c>
      <c r="I119" s="20" t="s">
        <v>292</v>
      </c>
      <c r="J119" s="22">
        <v>1</v>
      </c>
      <c r="K119" s="21" t="s">
        <v>2720</v>
      </c>
    </row>
    <row r="120" spans="1:11" ht="16">
      <c r="A120" s="22">
        <v>4877</v>
      </c>
      <c r="B120" s="20" t="s">
        <v>2726</v>
      </c>
      <c r="C120" s="20" t="s">
        <v>2535</v>
      </c>
      <c r="D120" s="10"/>
      <c r="E120" s="20" t="s">
        <v>68</v>
      </c>
      <c r="F120" s="20" t="s">
        <v>67</v>
      </c>
      <c r="G120" s="20" t="s">
        <v>67</v>
      </c>
      <c r="H120" s="20" t="s">
        <v>292</v>
      </c>
      <c r="I120" s="20" t="s">
        <v>292</v>
      </c>
      <c r="J120" s="22">
        <v>1</v>
      </c>
      <c r="K120" s="21" t="s">
        <v>2720</v>
      </c>
    </row>
    <row r="121" spans="1:11" ht="16">
      <c r="A121" s="22">
        <v>4878</v>
      </c>
      <c r="B121" s="20" t="s">
        <v>2727</v>
      </c>
      <c r="C121" s="20" t="s">
        <v>2535</v>
      </c>
      <c r="D121" s="10"/>
      <c r="E121" s="20" t="s">
        <v>68</v>
      </c>
      <c r="F121" s="20" t="s">
        <v>67</v>
      </c>
      <c r="G121" s="20" t="s">
        <v>67</v>
      </c>
      <c r="H121" s="20" t="s">
        <v>292</v>
      </c>
      <c r="I121" s="20" t="s">
        <v>292</v>
      </c>
      <c r="J121" s="22">
        <v>1</v>
      </c>
      <c r="K121" s="21" t="s">
        <v>2720</v>
      </c>
    </row>
    <row r="122" spans="1:11" ht="16">
      <c r="A122" s="22">
        <v>4879</v>
      </c>
      <c r="B122" s="20" t="s">
        <v>2728</v>
      </c>
      <c r="C122" s="20" t="s">
        <v>2535</v>
      </c>
      <c r="D122" s="10"/>
      <c r="E122" s="20" t="s">
        <v>68</v>
      </c>
      <c r="F122" s="20" t="s">
        <v>67</v>
      </c>
      <c r="G122" s="20" t="s">
        <v>67</v>
      </c>
      <c r="H122" s="20" t="s">
        <v>292</v>
      </c>
      <c r="I122" s="20" t="s">
        <v>292</v>
      </c>
      <c r="J122" s="22">
        <v>1</v>
      </c>
      <c r="K122" s="21" t="s">
        <v>2720</v>
      </c>
    </row>
    <row r="123" spans="1:11" ht="16">
      <c r="A123" s="22">
        <v>4880</v>
      </c>
      <c r="B123" s="20" t="s">
        <v>2729</v>
      </c>
      <c r="C123" s="20" t="s">
        <v>2535</v>
      </c>
      <c r="D123" s="10"/>
      <c r="E123" s="20" t="s">
        <v>68</v>
      </c>
      <c r="F123" s="20" t="s">
        <v>67</v>
      </c>
      <c r="G123" s="20" t="s">
        <v>67</v>
      </c>
      <c r="H123" s="20" t="s">
        <v>292</v>
      </c>
      <c r="I123" s="20" t="s">
        <v>292</v>
      </c>
      <c r="J123" s="22">
        <v>1</v>
      </c>
      <c r="K123" s="21" t="s">
        <v>2720</v>
      </c>
    </row>
    <row r="124" spans="1:11" ht="16">
      <c r="A124" s="22">
        <v>4881</v>
      </c>
      <c r="B124" s="20" t="s">
        <v>2730</v>
      </c>
      <c r="C124" s="20" t="s">
        <v>2535</v>
      </c>
      <c r="D124" s="10"/>
      <c r="E124" s="20" t="s">
        <v>68</v>
      </c>
      <c r="F124" s="20" t="s">
        <v>67</v>
      </c>
      <c r="G124" s="20" t="s">
        <v>67</v>
      </c>
      <c r="H124" s="20" t="s">
        <v>292</v>
      </c>
      <c r="I124" s="20" t="s">
        <v>292</v>
      </c>
      <c r="J124" s="22">
        <v>1</v>
      </c>
      <c r="K124" s="21" t="s">
        <v>2720</v>
      </c>
    </row>
    <row r="125" spans="1:11" ht="16">
      <c r="A125" s="22">
        <v>4882</v>
      </c>
      <c r="B125" s="20" t="s">
        <v>2731</v>
      </c>
      <c r="C125" s="20" t="s">
        <v>2535</v>
      </c>
      <c r="D125" s="10"/>
      <c r="E125" s="20" t="s">
        <v>68</v>
      </c>
      <c r="F125" s="20" t="s">
        <v>67</v>
      </c>
      <c r="G125" s="20" t="s">
        <v>67</v>
      </c>
      <c r="H125" s="20" t="s">
        <v>292</v>
      </c>
      <c r="I125" s="20" t="s">
        <v>292</v>
      </c>
      <c r="J125" s="22">
        <v>1</v>
      </c>
      <c r="K125" s="21" t="s">
        <v>2720</v>
      </c>
    </row>
    <row r="126" spans="1:11" ht="16">
      <c r="A126" s="22">
        <v>4883</v>
      </c>
      <c r="B126" s="20" t="s">
        <v>2732</v>
      </c>
      <c r="C126" s="20" t="s">
        <v>2535</v>
      </c>
      <c r="D126" s="22">
        <v>1162</v>
      </c>
      <c r="E126" s="20" t="s">
        <v>68</v>
      </c>
      <c r="F126" s="20" t="s">
        <v>67</v>
      </c>
      <c r="G126" s="20" t="s">
        <v>67</v>
      </c>
      <c r="H126" s="20" t="s">
        <v>2733</v>
      </c>
      <c r="I126" s="20" t="s">
        <v>2734</v>
      </c>
      <c r="J126" s="22">
        <v>1</v>
      </c>
      <c r="K126" s="21" t="s">
        <v>2735</v>
      </c>
    </row>
    <row r="127" spans="1:11" ht="16">
      <c r="A127" s="22">
        <v>4884</v>
      </c>
      <c r="B127" s="20" t="s">
        <v>2736</v>
      </c>
      <c r="C127" s="20" t="s">
        <v>2535</v>
      </c>
      <c r="D127" s="10"/>
      <c r="E127" s="20" t="s">
        <v>68</v>
      </c>
      <c r="F127" s="20" t="s">
        <v>67</v>
      </c>
      <c r="G127" s="20" t="s">
        <v>67</v>
      </c>
      <c r="H127" s="20" t="s">
        <v>292</v>
      </c>
      <c r="I127" s="20" t="s">
        <v>292</v>
      </c>
      <c r="J127" s="22">
        <v>1</v>
      </c>
      <c r="K127" s="21" t="s">
        <v>2737</v>
      </c>
    </row>
    <row r="128" spans="1:11" ht="16">
      <c r="A128" s="22">
        <v>4885</v>
      </c>
      <c r="B128" s="20" t="s">
        <v>2738</v>
      </c>
      <c r="C128" s="20" t="s">
        <v>2535</v>
      </c>
      <c r="D128" s="10"/>
      <c r="E128" s="20" t="s">
        <v>68</v>
      </c>
      <c r="F128" s="20" t="s">
        <v>67</v>
      </c>
      <c r="G128" s="20" t="s">
        <v>67</v>
      </c>
      <c r="H128" s="20" t="s">
        <v>292</v>
      </c>
      <c r="I128" s="20" t="s">
        <v>292</v>
      </c>
      <c r="J128" s="22">
        <v>1</v>
      </c>
      <c r="K128" s="21" t="s">
        <v>2737</v>
      </c>
    </row>
    <row r="129" spans="1:11" ht="16">
      <c r="A129" s="22">
        <v>4886</v>
      </c>
      <c r="B129" s="20" t="s">
        <v>2739</v>
      </c>
      <c r="C129" s="20" t="s">
        <v>2535</v>
      </c>
      <c r="D129" s="10"/>
      <c r="E129" s="20" t="s">
        <v>4</v>
      </c>
      <c r="F129" s="20" t="s">
        <v>67</v>
      </c>
      <c r="G129" s="20" t="s">
        <v>67</v>
      </c>
      <c r="H129" s="20" t="s">
        <v>292</v>
      </c>
      <c r="I129" s="20" t="s">
        <v>292</v>
      </c>
      <c r="J129" s="22">
        <v>1</v>
      </c>
      <c r="K129" s="21" t="s">
        <v>2737</v>
      </c>
    </row>
    <row r="130" spans="1:11" ht="16">
      <c r="A130" s="22">
        <v>4887</v>
      </c>
      <c r="B130" s="20" t="s">
        <v>2740</v>
      </c>
      <c r="C130" s="20" t="s">
        <v>2535</v>
      </c>
      <c r="D130" s="10"/>
      <c r="E130" s="20" t="s">
        <v>4</v>
      </c>
      <c r="F130" s="20" t="s">
        <v>67</v>
      </c>
      <c r="G130" s="20" t="s">
        <v>67</v>
      </c>
      <c r="H130" s="20" t="s">
        <v>292</v>
      </c>
      <c r="I130" s="20" t="s">
        <v>292</v>
      </c>
      <c r="J130" s="22">
        <v>1</v>
      </c>
      <c r="K130" s="21" t="s">
        <v>2737</v>
      </c>
    </row>
    <row r="131" spans="1:11" ht="16">
      <c r="A131" s="22">
        <v>4888</v>
      </c>
      <c r="B131" s="20" t="s">
        <v>2741</v>
      </c>
      <c r="C131" s="20" t="s">
        <v>2535</v>
      </c>
      <c r="D131" s="10"/>
      <c r="E131" s="20" t="s">
        <v>4</v>
      </c>
      <c r="F131" s="20" t="s">
        <v>67</v>
      </c>
      <c r="G131" s="20" t="s">
        <v>67</v>
      </c>
      <c r="H131" s="20" t="s">
        <v>292</v>
      </c>
      <c r="I131" s="20" t="s">
        <v>292</v>
      </c>
      <c r="J131" s="22">
        <v>1</v>
      </c>
      <c r="K131" s="21" t="s">
        <v>2737</v>
      </c>
    </row>
    <row r="132" spans="1:11" ht="16">
      <c r="A132" s="22">
        <v>4889</v>
      </c>
      <c r="B132" s="20" t="s">
        <v>2742</v>
      </c>
      <c r="C132" s="20" t="s">
        <v>2535</v>
      </c>
      <c r="D132" s="10"/>
      <c r="E132" s="20" t="s">
        <v>67</v>
      </c>
      <c r="F132" s="20" t="s">
        <v>67</v>
      </c>
      <c r="G132" s="20" t="s">
        <v>67</v>
      </c>
      <c r="H132" s="20" t="s">
        <v>292</v>
      </c>
      <c r="I132" s="20" t="s">
        <v>292</v>
      </c>
      <c r="J132" s="22">
        <v>1</v>
      </c>
      <c r="K132" s="21" t="s">
        <v>2737</v>
      </c>
    </row>
    <row r="133" spans="1:11" ht="16">
      <c r="A133" s="22">
        <v>4890</v>
      </c>
      <c r="B133" s="20" t="s">
        <v>2743</v>
      </c>
      <c r="C133" s="20" t="s">
        <v>2535</v>
      </c>
      <c r="D133" s="10"/>
      <c r="E133" s="20" t="s">
        <v>4</v>
      </c>
      <c r="F133" s="20" t="s">
        <v>67</v>
      </c>
      <c r="G133" s="20" t="s">
        <v>67</v>
      </c>
      <c r="H133" s="20" t="s">
        <v>292</v>
      </c>
      <c r="I133" s="20" t="s">
        <v>292</v>
      </c>
      <c r="J133" s="22">
        <v>1</v>
      </c>
      <c r="K133" s="21" t="s">
        <v>2737</v>
      </c>
    </row>
    <row r="134" spans="1:11" ht="16">
      <c r="A134" s="22">
        <v>4891</v>
      </c>
      <c r="B134" s="20" t="s">
        <v>2744</v>
      </c>
      <c r="C134" s="20" t="s">
        <v>2535</v>
      </c>
      <c r="D134" s="10"/>
      <c r="E134" s="20" t="s">
        <v>68</v>
      </c>
      <c r="F134" s="20" t="s">
        <v>67</v>
      </c>
      <c r="G134" s="20" t="s">
        <v>67</v>
      </c>
      <c r="H134" s="20" t="s">
        <v>292</v>
      </c>
      <c r="I134" s="20" t="s">
        <v>292</v>
      </c>
      <c r="J134" s="22">
        <v>1</v>
      </c>
      <c r="K134" s="21" t="s">
        <v>2737</v>
      </c>
    </row>
    <row r="135" spans="1:11" ht="16">
      <c r="A135" s="22">
        <v>4892</v>
      </c>
      <c r="B135" s="20" t="s">
        <v>2745</v>
      </c>
      <c r="C135" s="20" t="s">
        <v>2535</v>
      </c>
      <c r="D135" s="10"/>
      <c r="E135" s="20" t="s">
        <v>4</v>
      </c>
      <c r="F135" s="20" t="s">
        <v>67</v>
      </c>
      <c r="G135" s="20" t="s">
        <v>67</v>
      </c>
      <c r="H135" s="20" t="s">
        <v>292</v>
      </c>
      <c r="I135" s="20" t="s">
        <v>292</v>
      </c>
      <c r="J135" s="22">
        <v>1</v>
      </c>
      <c r="K135" s="21" t="s">
        <v>2737</v>
      </c>
    </row>
    <row r="136" spans="1:11" ht="16">
      <c r="A136" s="22">
        <v>4893</v>
      </c>
      <c r="B136" s="20" t="s">
        <v>2746</v>
      </c>
      <c r="C136" s="20" t="s">
        <v>2535</v>
      </c>
      <c r="D136" s="10"/>
      <c r="E136" s="20" t="s">
        <v>67</v>
      </c>
      <c r="F136" s="20" t="s">
        <v>67</v>
      </c>
      <c r="G136" s="20" t="s">
        <v>67</v>
      </c>
      <c r="H136" s="20" t="s">
        <v>292</v>
      </c>
      <c r="I136" s="20" t="s">
        <v>292</v>
      </c>
      <c r="J136" s="22">
        <v>25</v>
      </c>
      <c r="K136" s="21" t="s">
        <v>2737</v>
      </c>
    </row>
    <row r="137" spans="1:11" ht="16">
      <c r="A137" s="22">
        <v>4894</v>
      </c>
      <c r="B137" s="20" t="s">
        <v>2747</v>
      </c>
      <c r="C137" s="20" t="s">
        <v>2535</v>
      </c>
      <c r="D137" s="22">
        <v>1177</v>
      </c>
      <c r="E137" s="20" t="s">
        <v>4</v>
      </c>
      <c r="F137" s="20" t="s">
        <v>67</v>
      </c>
      <c r="G137" s="20" t="s">
        <v>68</v>
      </c>
      <c r="H137" s="20" t="s">
        <v>2748</v>
      </c>
      <c r="I137" s="20" t="s">
        <v>300</v>
      </c>
      <c r="J137" s="22">
        <v>1</v>
      </c>
      <c r="K137" s="21" t="s">
        <v>2749</v>
      </c>
    </row>
    <row r="138" spans="1:11" ht="16">
      <c r="A138" s="22">
        <v>4895</v>
      </c>
      <c r="B138" s="20" t="s">
        <v>2750</v>
      </c>
      <c r="C138" s="20" t="s">
        <v>2532</v>
      </c>
      <c r="D138" s="10"/>
      <c r="E138" s="20" t="s">
        <v>4</v>
      </c>
      <c r="F138" s="20" t="s">
        <v>67</v>
      </c>
      <c r="G138" s="20" t="s">
        <v>67</v>
      </c>
      <c r="H138" s="20" t="s">
        <v>292</v>
      </c>
      <c r="I138" s="20" t="s">
        <v>292</v>
      </c>
      <c r="J138" s="22">
        <v>1</v>
      </c>
      <c r="K138" s="21" t="s">
        <v>2751</v>
      </c>
    </row>
    <row r="139" spans="1:11" ht="16">
      <c r="A139" s="22">
        <v>4898</v>
      </c>
      <c r="B139" s="20" t="s">
        <v>2752</v>
      </c>
      <c r="C139" s="20" t="s">
        <v>2532</v>
      </c>
      <c r="D139" s="10"/>
      <c r="E139" s="20" t="s">
        <v>68</v>
      </c>
      <c r="F139" s="20" t="s">
        <v>67</v>
      </c>
      <c r="G139" s="20" t="s">
        <v>67</v>
      </c>
      <c r="H139" s="20" t="s">
        <v>292</v>
      </c>
      <c r="I139" s="20" t="s">
        <v>292</v>
      </c>
      <c r="J139" s="22">
        <v>1</v>
      </c>
      <c r="K139" s="21" t="s">
        <v>2753</v>
      </c>
    </row>
    <row r="140" spans="1:11" ht="16">
      <c r="A140" s="22">
        <v>4900</v>
      </c>
      <c r="B140" s="20" t="s">
        <v>2754</v>
      </c>
      <c r="C140" s="20" t="s">
        <v>2533</v>
      </c>
      <c r="D140" s="20">
        <v>1143</v>
      </c>
      <c r="E140" s="20" t="s">
        <v>68</v>
      </c>
      <c r="F140" s="20" t="s">
        <v>68</v>
      </c>
      <c r="G140" s="20" t="s">
        <v>67</v>
      </c>
      <c r="H140" s="20" t="s">
        <v>2755</v>
      </c>
      <c r="I140" s="20" t="s">
        <v>2756</v>
      </c>
      <c r="J140" s="22">
        <v>1</v>
      </c>
      <c r="K140" s="21" t="s">
        <v>2757</v>
      </c>
    </row>
    <row r="141" spans="1:11" ht="16">
      <c r="A141" s="22">
        <v>4901</v>
      </c>
      <c r="B141" s="20" t="s">
        <v>2758</v>
      </c>
      <c r="C141" s="20" t="s">
        <v>2532</v>
      </c>
      <c r="D141" s="22">
        <v>1143</v>
      </c>
      <c r="E141" s="20" t="s">
        <v>68</v>
      </c>
      <c r="F141" s="20" t="s">
        <v>68</v>
      </c>
      <c r="G141" s="20" t="s">
        <v>68</v>
      </c>
      <c r="H141" s="20" t="s">
        <v>2759</v>
      </c>
      <c r="I141" s="20" t="s">
        <v>2760</v>
      </c>
      <c r="J141" s="22">
        <v>1</v>
      </c>
      <c r="K141" s="21" t="s">
        <v>2761</v>
      </c>
    </row>
    <row r="142" spans="1:11" ht="16">
      <c r="A142" s="22">
        <v>4902</v>
      </c>
      <c r="B142" s="20" t="s">
        <v>2758</v>
      </c>
      <c r="C142" s="20" t="s">
        <v>2532</v>
      </c>
      <c r="D142" s="20">
        <v>1149</v>
      </c>
      <c r="E142" s="20" t="s">
        <v>68</v>
      </c>
      <c r="F142" s="20" t="s">
        <v>68</v>
      </c>
      <c r="G142" s="20" t="s">
        <v>67</v>
      </c>
      <c r="H142" s="20" t="s">
        <v>2762</v>
      </c>
      <c r="I142" s="20" t="s">
        <v>2763</v>
      </c>
      <c r="J142" s="22">
        <v>1</v>
      </c>
      <c r="K142" s="21" t="s">
        <v>2764</v>
      </c>
    </row>
    <row r="143" spans="1:11" ht="16">
      <c r="A143" s="22">
        <v>4903</v>
      </c>
      <c r="B143" s="20" t="s">
        <v>2765</v>
      </c>
      <c r="C143" s="20" t="s">
        <v>2532</v>
      </c>
      <c r="D143" s="22">
        <v>1157</v>
      </c>
      <c r="E143" s="20" t="s">
        <v>68</v>
      </c>
      <c r="F143" s="20" t="s">
        <v>67</v>
      </c>
      <c r="G143" s="20" t="s">
        <v>67</v>
      </c>
      <c r="H143" s="20" t="s">
        <v>2766</v>
      </c>
      <c r="I143" s="20" t="s">
        <v>292</v>
      </c>
      <c r="J143" s="22">
        <v>1</v>
      </c>
      <c r="K143" s="21" t="s">
        <v>2767</v>
      </c>
    </row>
    <row r="144" spans="1:11" ht="16">
      <c r="A144" s="22">
        <v>4904</v>
      </c>
      <c r="B144" s="20" t="s">
        <v>2768</v>
      </c>
      <c r="C144" s="20" t="s">
        <v>2532</v>
      </c>
      <c r="D144" s="22">
        <v>1173</v>
      </c>
      <c r="E144" s="20" t="s">
        <v>68</v>
      </c>
      <c r="F144" s="20" t="s">
        <v>67</v>
      </c>
      <c r="G144" s="20" t="s">
        <v>67</v>
      </c>
      <c r="H144" s="20" t="s">
        <v>2769</v>
      </c>
      <c r="I144" s="20" t="s">
        <v>292</v>
      </c>
      <c r="J144" s="22">
        <v>1</v>
      </c>
      <c r="K144" s="21" t="s">
        <v>2770</v>
      </c>
    </row>
    <row r="145" spans="1:11" ht="16">
      <c r="A145" s="22">
        <v>4906</v>
      </c>
      <c r="B145" s="20" t="s">
        <v>2771</v>
      </c>
      <c r="C145" s="20" t="s">
        <v>2533</v>
      </c>
      <c r="D145" s="22">
        <v>1203</v>
      </c>
      <c r="E145" s="20" t="s">
        <v>67</v>
      </c>
      <c r="F145" s="20" t="s">
        <v>68</v>
      </c>
      <c r="G145" s="20" t="s">
        <v>67</v>
      </c>
      <c r="H145" s="20" t="s">
        <v>292</v>
      </c>
      <c r="I145" s="20" t="s">
        <v>292</v>
      </c>
      <c r="J145" s="22">
        <v>1</v>
      </c>
      <c r="K145" s="21" t="s">
        <v>2772</v>
      </c>
    </row>
    <row r="146" spans="1:11" ht="16">
      <c r="A146" s="22">
        <v>4907</v>
      </c>
      <c r="B146" s="20" t="s">
        <v>2773</v>
      </c>
      <c r="C146" s="20" t="s">
        <v>2533</v>
      </c>
      <c r="D146" s="22">
        <v>1167</v>
      </c>
      <c r="E146" s="20" t="s">
        <v>68</v>
      </c>
      <c r="F146" s="20" t="s">
        <v>68</v>
      </c>
      <c r="G146" s="20" t="s">
        <v>67</v>
      </c>
      <c r="H146" s="20" t="s">
        <v>2774</v>
      </c>
      <c r="I146" s="20" t="s">
        <v>292</v>
      </c>
      <c r="J146" s="22">
        <v>1</v>
      </c>
      <c r="K146" s="21" t="s">
        <v>2775</v>
      </c>
    </row>
    <row r="147" spans="1:11" ht="16">
      <c r="A147" s="22">
        <v>4908</v>
      </c>
      <c r="B147" s="20" t="s">
        <v>2776</v>
      </c>
      <c r="C147" s="20" t="s">
        <v>2533</v>
      </c>
      <c r="D147" s="10"/>
      <c r="E147" s="20" t="s">
        <v>68</v>
      </c>
      <c r="F147" s="20" t="s">
        <v>67</v>
      </c>
      <c r="G147" s="20" t="s">
        <v>67</v>
      </c>
      <c r="H147" s="20" t="s">
        <v>292</v>
      </c>
      <c r="I147" s="20" t="s">
        <v>292</v>
      </c>
      <c r="J147" s="22">
        <v>1</v>
      </c>
      <c r="K147" s="21" t="s">
        <v>2777</v>
      </c>
    </row>
    <row r="148" spans="1:11" ht="16">
      <c r="A148" s="22">
        <v>4909</v>
      </c>
      <c r="B148" s="20" t="s">
        <v>2778</v>
      </c>
      <c r="C148" s="20" t="s">
        <v>2532</v>
      </c>
      <c r="D148" s="10"/>
      <c r="E148" s="20" t="s">
        <v>68</v>
      </c>
      <c r="F148" s="20" t="s">
        <v>67</v>
      </c>
      <c r="G148" s="20" t="s">
        <v>67</v>
      </c>
      <c r="H148" s="20" t="s">
        <v>292</v>
      </c>
      <c r="I148" s="20" t="s">
        <v>292</v>
      </c>
      <c r="J148" s="22">
        <v>1</v>
      </c>
      <c r="K148" s="21" t="s">
        <v>2779</v>
      </c>
    </row>
    <row r="149" spans="1:11" ht="16">
      <c r="A149" s="22">
        <v>4911</v>
      </c>
      <c r="B149" s="20" t="s">
        <v>2780</v>
      </c>
      <c r="C149" s="20" t="s">
        <v>2532</v>
      </c>
      <c r="D149" s="10"/>
      <c r="E149" s="20" t="s">
        <v>68</v>
      </c>
      <c r="F149" s="20" t="s">
        <v>67</v>
      </c>
      <c r="G149" s="20" t="s">
        <v>67</v>
      </c>
      <c r="H149" s="20" t="s">
        <v>292</v>
      </c>
      <c r="I149" s="20" t="s">
        <v>292</v>
      </c>
      <c r="J149" s="22">
        <v>1</v>
      </c>
      <c r="K149" s="21" t="s">
        <v>2781</v>
      </c>
    </row>
    <row r="150" spans="1:11" ht="16">
      <c r="A150" s="22">
        <v>4912</v>
      </c>
      <c r="B150" s="20" t="s">
        <v>2782</v>
      </c>
      <c r="C150" s="20" t="s">
        <v>2533</v>
      </c>
      <c r="D150" s="20">
        <v>1160</v>
      </c>
      <c r="E150" s="20" t="s">
        <v>68</v>
      </c>
      <c r="F150" s="20" t="s">
        <v>68</v>
      </c>
      <c r="G150" s="20" t="s">
        <v>67</v>
      </c>
      <c r="H150" s="20" t="s">
        <v>2783</v>
      </c>
      <c r="I150" s="20" t="s">
        <v>292</v>
      </c>
      <c r="J150" s="22">
        <v>1</v>
      </c>
      <c r="K150" s="21" t="s">
        <v>2784</v>
      </c>
    </row>
    <row r="151" spans="1:11" ht="16">
      <c r="A151" s="22">
        <v>4913</v>
      </c>
      <c r="B151" s="20" t="s">
        <v>2785</v>
      </c>
      <c r="C151" s="20" t="s">
        <v>2533</v>
      </c>
      <c r="D151" s="20">
        <v>1160</v>
      </c>
      <c r="E151" s="20" t="s">
        <v>68</v>
      </c>
      <c r="F151" s="20" t="s">
        <v>67</v>
      </c>
      <c r="G151" s="20" t="s">
        <v>67</v>
      </c>
      <c r="H151" s="20" t="s">
        <v>292</v>
      </c>
      <c r="I151" s="20" t="s">
        <v>292</v>
      </c>
      <c r="J151" s="22">
        <v>1</v>
      </c>
      <c r="K151" s="21" t="s">
        <v>2784</v>
      </c>
    </row>
    <row r="152" spans="1:11" ht="16">
      <c r="A152" s="22">
        <v>4915</v>
      </c>
      <c r="B152" s="20" t="s">
        <v>2786</v>
      </c>
      <c r="C152" s="20" t="s">
        <v>2787</v>
      </c>
      <c r="D152" s="10"/>
      <c r="E152" s="20" t="s">
        <v>67</v>
      </c>
      <c r="F152" s="20" t="s">
        <v>67</v>
      </c>
      <c r="G152" s="20" t="s">
        <v>67</v>
      </c>
      <c r="H152" s="20" t="s">
        <v>292</v>
      </c>
      <c r="I152" s="20" t="s">
        <v>292</v>
      </c>
      <c r="J152" s="22">
        <v>1</v>
      </c>
      <c r="K152" s="21" t="s">
        <v>2788</v>
      </c>
    </row>
    <row r="153" spans="1:11" ht="16">
      <c r="A153" s="22">
        <v>4916</v>
      </c>
      <c r="B153" s="20" t="s">
        <v>2789</v>
      </c>
      <c r="C153" s="20" t="s">
        <v>2532</v>
      </c>
      <c r="D153" s="10"/>
      <c r="E153" s="20" t="s">
        <v>68</v>
      </c>
      <c r="F153" s="20" t="s">
        <v>67</v>
      </c>
      <c r="G153" s="20" t="s">
        <v>67</v>
      </c>
      <c r="H153" s="20" t="s">
        <v>292</v>
      </c>
      <c r="I153" s="20" t="s">
        <v>292</v>
      </c>
      <c r="J153" s="22">
        <v>1</v>
      </c>
      <c r="K153" s="21" t="s">
        <v>2790</v>
      </c>
    </row>
    <row r="154" spans="1:11" ht="16">
      <c r="A154" s="22">
        <v>4917</v>
      </c>
      <c r="B154" s="20" t="s">
        <v>2791</v>
      </c>
      <c r="C154" s="20" t="s">
        <v>2532</v>
      </c>
      <c r="D154" s="10"/>
      <c r="E154" s="20" t="s">
        <v>68</v>
      </c>
      <c r="F154" s="20" t="s">
        <v>67</v>
      </c>
      <c r="G154" s="20" t="s">
        <v>67</v>
      </c>
      <c r="H154" s="20" t="s">
        <v>292</v>
      </c>
      <c r="I154" s="20" t="s">
        <v>292</v>
      </c>
      <c r="J154" s="22">
        <v>1</v>
      </c>
      <c r="K154" s="21" t="s">
        <v>2792</v>
      </c>
    </row>
    <row r="155" spans="1:11" ht="16">
      <c r="A155" s="22">
        <v>4918</v>
      </c>
      <c r="B155" s="20" t="s">
        <v>2793</v>
      </c>
      <c r="C155" s="20" t="s">
        <v>2532</v>
      </c>
      <c r="D155" s="10"/>
      <c r="E155" s="20" t="s">
        <v>68</v>
      </c>
      <c r="F155" s="20" t="s">
        <v>67</v>
      </c>
      <c r="G155" s="20" t="s">
        <v>67</v>
      </c>
      <c r="H155" s="20" t="s">
        <v>292</v>
      </c>
      <c r="I155" s="20" t="s">
        <v>292</v>
      </c>
      <c r="J155" s="22">
        <v>3</v>
      </c>
      <c r="K155" s="21" t="s">
        <v>2794</v>
      </c>
    </row>
    <row r="156" spans="1:11" ht="16">
      <c r="A156" s="22">
        <v>4919</v>
      </c>
      <c r="B156" s="20" t="s">
        <v>2795</v>
      </c>
      <c r="C156" s="20" t="s">
        <v>2533</v>
      </c>
      <c r="D156" s="10"/>
      <c r="E156" s="20" t="s">
        <v>68</v>
      </c>
      <c r="F156" s="20" t="s">
        <v>67</v>
      </c>
      <c r="G156" s="20" t="s">
        <v>67</v>
      </c>
      <c r="H156" s="20" t="s">
        <v>292</v>
      </c>
      <c r="I156" s="20" t="s">
        <v>292</v>
      </c>
      <c r="J156" s="22">
        <v>1</v>
      </c>
      <c r="K156" s="21" t="s">
        <v>2796</v>
      </c>
    </row>
    <row r="157" spans="1:11" ht="16">
      <c r="A157" s="22">
        <v>4920</v>
      </c>
      <c r="B157" s="20" t="s">
        <v>2797</v>
      </c>
      <c r="C157" s="20" t="s">
        <v>2532</v>
      </c>
      <c r="D157" s="10"/>
      <c r="E157" s="20" t="s">
        <v>67</v>
      </c>
      <c r="F157" s="20" t="s">
        <v>67</v>
      </c>
      <c r="G157" s="20" t="s">
        <v>67</v>
      </c>
      <c r="H157" s="20" t="s">
        <v>292</v>
      </c>
      <c r="I157" s="20" t="s">
        <v>292</v>
      </c>
      <c r="J157" s="22">
        <v>1</v>
      </c>
      <c r="K157" s="21" t="s">
        <v>2798</v>
      </c>
    </row>
    <row r="158" spans="1:11" ht="16">
      <c r="A158" s="22">
        <v>4921</v>
      </c>
      <c r="B158" s="20" t="s">
        <v>2799</v>
      </c>
      <c r="C158" s="20" t="s">
        <v>2533</v>
      </c>
      <c r="D158" s="10"/>
      <c r="E158" s="20" t="s">
        <v>4</v>
      </c>
      <c r="F158" s="20" t="s">
        <v>4</v>
      </c>
      <c r="G158" s="20" t="s">
        <v>4</v>
      </c>
      <c r="H158" s="20" t="s">
        <v>292</v>
      </c>
      <c r="I158" s="20" t="s">
        <v>292</v>
      </c>
      <c r="J158" s="22">
        <v>1</v>
      </c>
      <c r="K158" s="21" t="s">
        <v>2800</v>
      </c>
    </row>
    <row r="159" spans="1:11" ht="16">
      <c r="A159" s="22">
        <v>4922</v>
      </c>
      <c r="B159" s="20" t="s">
        <v>2801</v>
      </c>
      <c r="C159" s="20" t="s">
        <v>2533</v>
      </c>
      <c r="D159" s="22">
        <v>1177</v>
      </c>
      <c r="E159" s="20" t="s">
        <v>68</v>
      </c>
      <c r="F159" s="20" t="s">
        <v>68</v>
      </c>
      <c r="G159" s="20" t="s">
        <v>67</v>
      </c>
      <c r="H159" s="20" t="s">
        <v>2802</v>
      </c>
      <c r="I159" s="20" t="s">
        <v>72</v>
      </c>
      <c r="J159" s="22">
        <v>1</v>
      </c>
      <c r="K159" s="21" t="s">
        <v>2803</v>
      </c>
    </row>
    <row r="160" spans="1:11" ht="16">
      <c r="A160" s="22">
        <v>4923</v>
      </c>
      <c r="B160" s="20" t="s">
        <v>2804</v>
      </c>
      <c r="C160" s="20" t="s">
        <v>2533</v>
      </c>
      <c r="D160" s="10"/>
      <c r="E160" s="20" t="s">
        <v>68</v>
      </c>
      <c r="F160" s="20" t="s">
        <v>67</v>
      </c>
      <c r="G160" s="20" t="s">
        <v>67</v>
      </c>
      <c r="H160" s="20" t="s">
        <v>292</v>
      </c>
      <c r="I160" s="20" t="s">
        <v>292</v>
      </c>
      <c r="J160" s="22">
        <v>1</v>
      </c>
      <c r="K160" s="21" t="s">
        <v>2803</v>
      </c>
    </row>
    <row r="161" spans="1:11" ht="16">
      <c r="A161" s="22">
        <v>4924</v>
      </c>
      <c r="B161" s="20" t="s">
        <v>2805</v>
      </c>
      <c r="C161" s="20" t="s">
        <v>2532</v>
      </c>
      <c r="D161" s="10"/>
      <c r="E161" s="20" t="s">
        <v>68</v>
      </c>
      <c r="F161" s="20" t="s">
        <v>67</v>
      </c>
      <c r="G161" s="20" t="s">
        <v>67</v>
      </c>
      <c r="H161" s="20" t="s">
        <v>292</v>
      </c>
      <c r="I161" s="20" t="s">
        <v>292</v>
      </c>
      <c r="J161" s="22">
        <v>1</v>
      </c>
      <c r="K161" s="21" t="s">
        <v>2806</v>
      </c>
    </row>
    <row r="162" spans="1:11" ht="16">
      <c r="A162" s="22">
        <v>4925</v>
      </c>
      <c r="B162" s="20" t="s">
        <v>2807</v>
      </c>
      <c r="C162" s="20" t="s">
        <v>2532</v>
      </c>
      <c r="D162" s="10"/>
      <c r="E162" s="20" t="s">
        <v>68</v>
      </c>
      <c r="F162" s="20" t="s">
        <v>67</v>
      </c>
      <c r="G162" s="20" t="s">
        <v>67</v>
      </c>
      <c r="H162" s="20" t="s">
        <v>292</v>
      </c>
      <c r="I162" s="20" t="s">
        <v>292</v>
      </c>
      <c r="J162" s="22">
        <v>4</v>
      </c>
      <c r="K162" s="21" t="s">
        <v>2806</v>
      </c>
    </row>
    <row r="163" spans="1:11" ht="16">
      <c r="A163" s="22">
        <v>4926</v>
      </c>
      <c r="B163" s="20" t="s">
        <v>2808</v>
      </c>
      <c r="C163" s="20" t="s">
        <v>2533</v>
      </c>
      <c r="D163" s="10"/>
      <c r="E163" s="20" t="s">
        <v>68</v>
      </c>
      <c r="F163" s="20" t="s">
        <v>67</v>
      </c>
      <c r="G163" s="20" t="s">
        <v>67</v>
      </c>
      <c r="H163" s="20" t="s">
        <v>292</v>
      </c>
      <c r="I163" s="20" t="s">
        <v>292</v>
      </c>
      <c r="J163" s="22">
        <v>1</v>
      </c>
      <c r="K163" s="21" t="s">
        <v>2809</v>
      </c>
    </row>
    <row r="164" spans="1:11" ht="16">
      <c r="A164" s="22">
        <v>4927</v>
      </c>
      <c r="B164" s="20" t="s">
        <v>2810</v>
      </c>
      <c r="C164" s="20" t="s">
        <v>2533</v>
      </c>
      <c r="D164" s="10"/>
      <c r="E164" s="20" t="s">
        <v>68</v>
      </c>
      <c r="F164" s="20" t="s">
        <v>67</v>
      </c>
      <c r="G164" s="20" t="s">
        <v>67</v>
      </c>
      <c r="H164" s="20" t="s">
        <v>292</v>
      </c>
      <c r="I164" s="20" t="s">
        <v>292</v>
      </c>
      <c r="J164" s="22">
        <v>1</v>
      </c>
      <c r="K164" s="21" t="s">
        <v>2809</v>
      </c>
    </row>
    <row r="165" spans="1:11" ht="16">
      <c r="A165" s="22">
        <v>4928</v>
      </c>
      <c r="B165" s="20" t="s">
        <v>2811</v>
      </c>
      <c r="C165" s="20" t="s">
        <v>2533</v>
      </c>
      <c r="D165" s="10"/>
      <c r="E165" s="20" t="s">
        <v>68</v>
      </c>
      <c r="F165" s="20" t="s">
        <v>67</v>
      </c>
      <c r="G165" s="20" t="s">
        <v>67</v>
      </c>
      <c r="H165" s="20" t="s">
        <v>292</v>
      </c>
      <c r="I165" s="20" t="s">
        <v>292</v>
      </c>
      <c r="J165" s="22">
        <v>1</v>
      </c>
      <c r="K165" s="21" t="s">
        <v>2809</v>
      </c>
    </row>
    <row r="166" spans="1:11" ht="16">
      <c r="A166" s="22">
        <v>4929</v>
      </c>
      <c r="B166" s="20" t="s">
        <v>2812</v>
      </c>
      <c r="C166" s="20" t="s">
        <v>2532</v>
      </c>
      <c r="D166" s="10"/>
      <c r="E166" s="20" t="s">
        <v>68</v>
      </c>
      <c r="F166" s="20" t="s">
        <v>67</v>
      </c>
      <c r="G166" s="20" t="s">
        <v>67</v>
      </c>
      <c r="H166" s="20" t="s">
        <v>292</v>
      </c>
      <c r="I166" s="20" t="s">
        <v>292</v>
      </c>
      <c r="J166" s="22">
        <v>1</v>
      </c>
      <c r="K166" s="21" t="s">
        <v>2813</v>
      </c>
    </row>
    <row r="167" spans="1:11" ht="16">
      <c r="A167" s="22">
        <v>4930</v>
      </c>
      <c r="B167" s="20" t="s">
        <v>2814</v>
      </c>
      <c r="C167" s="20" t="s">
        <v>2532</v>
      </c>
      <c r="D167" s="10"/>
      <c r="E167" s="20" t="s">
        <v>68</v>
      </c>
      <c r="F167" s="20" t="s">
        <v>67</v>
      </c>
      <c r="G167" s="20" t="s">
        <v>67</v>
      </c>
      <c r="H167" s="20" t="s">
        <v>292</v>
      </c>
      <c r="I167" s="20" t="s">
        <v>292</v>
      </c>
      <c r="J167" s="22">
        <v>1</v>
      </c>
      <c r="K167" s="21" t="s">
        <v>2813</v>
      </c>
    </row>
    <row r="168" spans="1:11" ht="16">
      <c r="A168" s="22">
        <v>4931</v>
      </c>
      <c r="B168" s="20" t="s">
        <v>2815</v>
      </c>
      <c r="C168" s="20" t="s">
        <v>2532</v>
      </c>
      <c r="D168" s="10"/>
      <c r="E168" s="20" t="s">
        <v>68</v>
      </c>
      <c r="F168" s="20" t="s">
        <v>67</v>
      </c>
      <c r="G168" s="20" t="s">
        <v>67</v>
      </c>
      <c r="H168" s="20" t="s">
        <v>292</v>
      </c>
      <c r="I168" s="20" t="s">
        <v>292</v>
      </c>
      <c r="J168" s="22">
        <v>1</v>
      </c>
      <c r="K168" s="21" t="s">
        <v>2813</v>
      </c>
    </row>
    <row r="169" spans="1:11" ht="16">
      <c r="A169" s="22">
        <v>4932</v>
      </c>
      <c r="B169" s="20" t="s">
        <v>2816</v>
      </c>
      <c r="C169" s="20" t="s">
        <v>2532</v>
      </c>
      <c r="D169" s="10"/>
      <c r="E169" s="20" t="s">
        <v>68</v>
      </c>
      <c r="F169" s="20" t="s">
        <v>67</v>
      </c>
      <c r="G169" s="20" t="s">
        <v>67</v>
      </c>
      <c r="H169" s="20" t="s">
        <v>292</v>
      </c>
      <c r="I169" s="20" t="s">
        <v>292</v>
      </c>
      <c r="J169" s="22">
        <v>1</v>
      </c>
      <c r="K169" s="21" t="s">
        <v>2813</v>
      </c>
    </row>
    <row r="170" spans="1:11" ht="16">
      <c r="A170" s="22">
        <v>4933</v>
      </c>
      <c r="B170" s="20" t="s">
        <v>2817</v>
      </c>
      <c r="C170" s="20" t="s">
        <v>2532</v>
      </c>
      <c r="D170" s="10"/>
      <c r="E170" s="20" t="s">
        <v>68</v>
      </c>
      <c r="F170" s="20" t="s">
        <v>67</v>
      </c>
      <c r="G170" s="20" t="s">
        <v>67</v>
      </c>
      <c r="H170" s="20" t="s">
        <v>292</v>
      </c>
      <c r="I170" s="20" t="s">
        <v>292</v>
      </c>
      <c r="J170" s="22">
        <v>1</v>
      </c>
      <c r="K170" s="21" t="s">
        <v>2813</v>
      </c>
    </row>
    <row r="171" spans="1:11" ht="16">
      <c r="A171" s="22">
        <v>4934</v>
      </c>
      <c r="B171" s="20" t="s">
        <v>2818</v>
      </c>
      <c r="C171" s="20" t="s">
        <v>2532</v>
      </c>
      <c r="D171" s="10"/>
      <c r="E171" s="20" t="s">
        <v>68</v>
      </c>
      <c r="F171" s="20" t="s">
        <v>67</v>
      </c>
      <c r="G171" s="20" t="s">
        <v>67</v>
      </c>
      <c r="H171" s="20" t="s">
        <v>292</v>
      </c>
      <c r="I171" s="20" t="s">
        <v>292</v>
      </c>
      <c r="J171" s="22">
        <v>1</v>
      </c>
      <c r="K171" s="21" t="s">
        <v>2813</v>
      </c>
    </row>
    <row r="172" spans="1:11" ht="16">
      <c r="A172" s="22">
        <v>4935</v>
      </c>
      <c r="B172" s="20" t="s">
        <v>2819</v>
      </c>
      <c r="C172" s="20" t="s">
        <v>2532</v>
      </c>
      <c r="D172" s="10"/>
      <c r="E172" s="20" t="s">
        <v>68</v>
      </c>
      <c r="F172" s="20" t="s">
        <v>67</v>
      </c>
      <c r="G172" s="20" t="s">
        <v>67</v>
      </c>
      <c r="H172" s="20" t="s">
        <v>292</v>
      </c>
      <c r="I172" s="20" t="s">
        <v>292</v>
      </c>
      <c r="J172" s="22">
        <v>1</v>
      </c>
      <c r="K172" s="21" t="s">
        <v>2813</v>
      </c>
    </row>
    <row r="173" spans="1:11" ht="16">
      <c r="A173" s="22">
        <v>4936</v>
      </c>
      <c r="B173" s="20" t="s">
        <v>2820</v>
      </c>
      <c r="C173" s="20" t="s">
        <v>2532</v>
      </c>
      <c r="D173" s="10"/>
      <c r="E173" s="20" t="s">
        <v>68</v>
      </c>
      <c r="F173" s="20" t="s">
        <v>67</v>
      </c>
      <c r="G173" s="20" t="s">
        <v>67</v>
      </c>
      <c r="H173" s="20" t="s">
        <v>292</v>
      </c>
      <c r="I173" s="20" t="s">
        <v>292</v>
      </c>
      <c r="J173" s="22">
        <v>1</v>
      </c>
      <c r="K173" s="21" t="s">
        <v>2813</v>
      </c>
    </row>
    <row r="174" spans="1:11" ht="16">
      <c r="A174" s="22">
        <v>4937</v>
      </c>
      <c r="B174" s="20" t="s">
        <v>2821</v>
      </c>
      <c r="C174" s="20" t="s">
        <v>2532</v>
      </c>
      <c r="D174" s="10"/>
      <c r="E174" s="20" t="s">
        <v>68</v>
      </c>
      <c r="F174" s="20" t="s">
        <v>67</v>
      </c>
      <c r="G174" s="20" t="s">
        <v>67</v>
      </c>
      <c r="H174" s="20" t="s">
        <v>292</v>
      </c>
      <c r="I174" s="20" t="s">
        <v>292</v>
      </c>
      <c r="J174" s="22">
        <v>1</v>
      </c>
      <c r="K174" s="21" t="s">
        <v>2813</v>
      </c>
    </row>
    <row r="175" spans="1:11" ht="16">
      <c r="A175" s="22">
        <v>4938</v>
      </c>
      <c r="B175" s="20" t="s">
        <v>2822</v>
      </c>
      <c r="C175" s="20" t="s">
        <v>2532</v>
      </c>
      <c r="D175" s="10"/>
      <c r="E175" s="20" t="s">
        <v>68</v>
      </c>
      <c r="F175" s="20" t="s">
        <v>67</v>
      </c>
      <c r="G175" s="20" t="s">
        <v>67</v>
      </c>
      <c r="H175" s="20" t="s">
        <v>292</v>
      </c>
      <c r="I175" s="20" t="s">
        <v>292</v>
      </c>
      <c r="J175" s="22">
        <v>1</v>
      </c>
      <c r="K175" s="21" t="s">
        <v>2813</v>
      </c>
    </row>
    <row r="176" spans="1:11" ht="16">
      <c r="A176" s="22">
        <v>4939</v>
      </c>
      <c r="B176" s="20" t="s">
        <v>2823</v>
      </c>
      <c r="C176" s="20" t="s">
        <v>2532</v>
      </c>
      <c r="D176" s="10"/>
      <c r="E176" s="20" t="s">
        <v>68</v>
      </c>
      <c r="F176" s="20" t="s">
        <v>67</v>
      </c>
      <c r="G176" s="20" t="s">
        <v>67</v>
      </c>
      <c r="H176" s="20" t="s">
        <v>292</v>
      </c>
      <c r="I176" s="20" t="s">
        <v>292</v>
      </c>
      <c r="J176" s="22">
        <v>1</v>
      </c>
      <c r="K176" s="21" t="s">
        <v>2813</v>
      </c>
    </row>
    <row r="177" spans="1:11" ht="16">
      <c r="A177" s="22">
        <v>4940</v>
      </c>
      <c r="B177" s="20" t="s">
        <v>2824</v>
      </c>
      <c r="C177" s="20" t="s">
        <v>2532</v>
      </c>
      <c r="D177" s="10"/>
      <c r="E177" s="20" t="s">
        <v>68</v>
      </c>
      <c r="F177" s="20" t="s">
        <v>67</v>
      </c>
      <c r="G177" s="20" t="s">
        <v>67</v>
      </c>
      <c r="H177" s="20" t="s">
        <v>292</v>
      </c>
      <c r="I177" s="20" t="s">
        <v>292</v>
      </c>
      <c r="J177" s="22">
        <v>1</v>
      </c>
      <c r="K177" s="21" t="s">
        <v>2813</v>
      </c>
    </row>
    <row r="178" spans="1:11" ht="16">
      <c r="A178" s="22">
        <v>4941</v>
      </c>
      <c r="B178" s="20" t="s">
        <v>2825</v>
      </c>
      <c r="C178" s="20" t="s">
        <v>2532</v>
      </c>
      <c r="D178" s="10"/>
      <c r="E178" s="20" t="s">
        <v>68</v>
      </c>
      <c r="F178" s="20" t="s">
        <v>67</v>
      </c>
      <c r="G178" s="20" t="s">
        <v>67</v>
      </c>
      <c r="H178" s="20" t="s">
        <v>292</v>
      </c>
      <c r="I178" s="20" t="s">
        <v>292</v>
      </c>
      <c r="J178" s="22">
        <v>1</v>
      </c>
      <c r="K178" s="21" t="s">
        <v>2813</v>
      </c>
    </row>
    <row r="179" spans="1:11" ht="16">
      <c r="A179" s="22">
        <v>4942</v>
      </c>
      <c r="B179" s="20" t="s">
        <v>2826</v>
      </c>
      <c r="C179" s="20" t="s">
        <v>2532</v>
      </c>
      <c r="D179" s="10"/>
      <c r="E179" s="20" t="s">
        <v>68</v>
      </c>
      <c r="F179" s="20" t="s">
        <v>67</v>
      </c>
      <c r="G179" s="20" t="s">
        <v>67</v>
      </c>
      <c r="H179" s="20" t="s">
        <v>292</v>
      </c>
      <c r="I179" s="20" t="s">
        <v>292</v>
      </c>
      <c r="J179" s="22">
        <v>1</v>
      </c>
      <c r="K179" s="21" t="s">
        <v>2813</v>
      </c>
    </row>
    <row r="180" spans="1:11" ht="16">
      <c r="A180" s="22">
        <v>4943</v>
      </c>
      <c r="B180" s="20" t="s">
        <v>2827</v>
      </c>
      <c r="C180" s="20" t="s">
        <v>2532</v>
      </c>
      <c r="D180" s="10"/>
      <c r="E180" s="20" t="s">
        <v>68</v>
      </c>
      <c r="F180" s="20" t="s">
        <v>67</v>
      </c>
      <c r="G180" s="20" t="s">
        <v>67</v>
      </c>
      <c r="H180" s="20" t="s">
        <v>292</v>
      </c>
      <c r="I180" s="20" t="s">
        <v>292</v>
      </c>
      <c r="J180" s="22">
        <v>1</v>
      </c>
      <c r="K180" s="21" t="s">
        <v>2813</v>
      </c>
    </row>
    <row r="181" spans="1:11" ht="16">
      <c r="A181" s="22">
        <v>4944</v>
      </c>
      <c r="B181" s="20" t="s">
        <v>2828</v>
      </c>
      <c r="C181" s="20" t="s">
        <v>2532</v>
      </c>
      <c r="D181" s="10"/>
      <c r="E181" s="20" t="s">
        <v>68</v>
      </c>
      <c r="F181" s="20" t="s">
        <v>67</v>
      </c>
      <c r="G181" s="20" t="s">
        <v>67</v>
      </c>
      <c r="H181" s="20" t="s">
        <v>292</v>
      </c>
      <c r="I181" s="20" t="s">
        <v>292</v>
      </c>
      <c r="J181" s="22">
        <v>1</v>
      </c>
      <c r="K181" s="21" t="s">
        <v>2813</v>
      </c>
    </row>
    <row r="182" spans="1:11" ht="16">
      <c r="A182" s="22">
        <v>4945</v>
      </c>
      <c r="B182" s="20" t="s">
        <v>2829</v>
      </c>
      <c r="C182" s="20" t="s">
        <v>2532</v>
      </c>
      <c r="D182" s="10"/>
      <c r="E182" s="20" t="s">
        <v>68</v>
      </c>
      <c r="F182" s="20" t="s">
        <v>67</v>
      </c>
      <c r="G182" s="20" t="s">
        <v>67</v>
      </c>
      <c r="H182" s="20" t="s">
        <v>292</v>
      </c>
      <c r="I182" s="20" t="s">
        <v>292</v>
      </c>
      <c r="J182" s="22">
        <v>1</v>
      </c>
      <c r="K182" s="21" t="s">
        <v>2813</v>
      </c>
    </row>
    <row r="183" spans="1:11" ht="16">
      <c r="A183" s="22">
        <v>4946</v>
      </c>
      <c r="B183" s="20" t="s">
        <v>2830</v>
      </c>
      <c r="C183" s="20" t="s">
        <v>2532</v>
      </c>
      <c r="D183" s="10"/>
      <c r="E183" s="20" t="s">
        <v>68</v>
      </c>
      <c r="F183" s="20" t="s">
        <v>67</v>
      </c>
      <c r="G183" s="20" t="s">
        <v>67</v>
      </c>
      <c r="H183" s="20" t="s">
        <v>292</v>
      </c>
      <c r="I183" s="20" t="s">
        <v>292</v>
      </c>
      <c r="J183" s="22">
        <v>0</v>
      </c>
      <c r="K183" s="21" t="s">
        <v>2813</v>
      </c>
    </row>
    <row r="184" spans="1:11" ht="16">
      <c r="A184" s="22">
        <v>4947</v>
      </c>
      <c r="B184" s="20" t="s">
        <v>2831</v>
      </c>
      <c r="C184" s="20" t="s">
        <v>2532</v>
      </c>
      <c r="D184" s="10"/>
      <c r="E184" s="20" t="s">
        <v>68</v>
      </c>
      <c r="F184" s="20" t="s">
        <v>67</v>
      </c>
      <c r="G184" s="20" t="s">
        <v>67</v>
      </c>
      <c r="H184" s="20" t="s">
        <v>292</v>
      </c>
      <c r="I184" s="20" t="s">
        <v>292</v>
      </c>
      <c r="J184" s="22">
        <v>1</v>
      </c>
      <c r="K184" s="21" t="s">
        <v>2832</v>
      </c>
    </row>
    <row r="185" spans="1:11" ht="16">
      <c r="A185" s="22">
        <v>4948</v>
      </c>
      <c r="B185" s="20" t="s">
        <v>2833</v>
      </c>
      <c r="C185" s="20" t="s">
        <v>2532</v>
      </c>
      <c r="D185" s="10"/>
      <c r="E185" s="20" t="s">
        <v>68</v>
      </c>
      <c r="F185" s="20" t="s">
        <v>67</v>
      </c>
      <c r="G185" s="20" t="s">
        <v>67</v>
      </c>
      <c r="H185" s="20" t="s">
        <v>292</v>
      </c>
      <c r="I185" s="20" t="s">
        <v>292</v>
      </c>
      <c r="J185" s="22">
        <v>1</v>
      </c>
      <c r="K185" s="21" t="s">
        <v>2832</v>
      </c>
    </row>
    <row r="186" spans="1:11" ht="16">
      <c r="A186" s="22">
        <v>4949</v>
      </c>
      <c r="B186" s="20" t="s">
        <v>2834</v>
      </c>
      <c r="C186" s="20" t="s">
        <v>2532</v>
      </c>
      <c r="D186" s="10"/>
      <c r="E186" s="20" t="s">
        <v>67</v>
      </c>
      <c r="F186" s="20" t="s">
        <v>67</v>
      </c>
      <c r="G186" s="20" t="s">
        <v>67</v>
      </c>
      <c r="H186" s="20" t="s">
        <v>292</v>
      </c>
      <c r="I186" s="20" t="s">
        <v>292</v>
      </c>
      <c r="J186" s="22">
        <v>1</v>
      </c>
      <c r="K186" s="21" t="s">
        <v>2832</v>
      </c>
    </row>
    <row r="187" spans="1:11" ht="16">
      <c r="A187" s="22">
        <v>4950</v>
      </c>
      <c r="B187" s="20" t="s">
        <v>2835</v>
      </c>
      <c r="C187" s="20" t="s">
        <v>2532</v>
      </c>
      <c r="D187" s="10"/>
      <c r="E187" s="20" t="s">
        <v>68</v>
      </c>
      <c r="F187" s="20" t="s">
        <v>67</v>
      </c>
      <c r="G187" s="20" t="s">
        <v>67</v>
      </c>
      <c r="H187" s="20" t="s">
        <v>292</v>
      </c>
      <c r="I187" s="20" t="s">
        <v>292</v>
      </c>
      <c r="J187" s="22">
        <v>1</v>
      </c>
      <c r="K187" s="21" t="s">
        <v>2836</v>
      </c>
    </row>
    <row r="188" spans="1:11" ht="16">
      <c r="A188" s="22">
        <v>4951</v>
      </c>
      <c r="B188" s="20" t="s">
        <v>2837</v>
      </c>
      <c r="C188" s="20" t="s">
        <v>2532</v>
      </c>
      <c r="D188" s="10"/>
      <c r="E188" s="20" t="s">
        <v>68</v>
      </c>
      <c r="F188" s="20" t="s">
        <v>67</v>
      </c>
      <c r="G188" s="20" t="s">
        <v>67</v>
      </c>
      <c r="H188" s="20" t="s">
        <v>292</v>
      </c>
      <c r="I188" s="20" t="s">
        <v>292</v>
      </c>
      <c r="J188" s="22">
        <v>1</v>
      </c>
      <c r="K188" s="21" t="s">
        <v>2836</v>
      </c>
    </row>
    <row r="189" spans="1:11" ht="16">
      <c r="A189" s="22">
        <v>4952</v>
      </c>
      <c r="B189" s="20" t="s">
        <v>2838</v>
      </c>
      <c r="C189" s="20" t="s">
        <v>2532</v>
      </c>
      <c r="D189" s="10"/>
      <c r="E189" s="20" t="s">
        <v>67</v>
      </c>
      <c r="F189" s="20" t="s">
        <v>67</v>
      </c>
      <c r="G189" s="20" t="s">
        <v>67</v>
      </c>
      <c r="H189" s="20" t="s">
        <v>292</v>
      </c>
      <c r="I189" s="20" t="s">
        <v>292</v>
      </c>
      <c r="J189" s="22">
        <v>1</v>
      </c>
      <c r="K189" s="21" t="s">
        <v>2836</v>
      </c>
    </row>
    <row r="190" spans="1:11" ht="16">
      <c r="A190" s="22">
        <v>4953</v>
      </c>
      <c r="B190" s="20" t="s">
        <v>2839</v>
      </c>
      <c r="C190" s="20" t="s">
        <v>2532</v>
      </c>
      <c r="D190" s="10"/>
      <c r="E190" s="20" t="s">
        <v>68</v>
      </c>
      <c r="F190" s="20" t="s">
        <v>67</v>
      </c>
      <c r="G190" s="20" t="s">
        <v>67</v>
      </c>
      <c r="H190" s="20" t="s">
        <v>292</v>
      </c>
      <c r="I190" s="20" t="s">
        <v>292</v>
      </c>
      <c r="J190" s="22">
        <v>1</v>
      </c>
      <c r="K190" s="21" t="s">
        <v>2840</v>
      </c>
    </row>
    <row r="191" spans="1:11" ht="16">
      <c r="A191" s="22">
        <v>4954</v>
      </c>
      <c r="B191" s="20" t="s">
        <v>2841</v>
      </c>
      <c r="C191" s="20" t="s">
        <v>2532</v>
      </c>
      <c r="D191" s="10"/>
      <c r="E191" s="20" t="s">
        <v>4</v>
      </c>
      <c r="F191" s="20" t="s">
        <v>4</v>
      </c>
      <c r="G191" s="20" t="s">
        <v>4</v>
      </c>
      <c r="H191" s="20" t="s">
        <v>292</v>
      </c>
      <c r="I191" s="20" t="s">
        <v>292</v>
      </c>
      <c r="J191" s="22">
        <v>1</v>
      </c>
      <c r="K191" s="21" t="s">
        <v>1474</v>
      </c>
    </row>
    <row r="192" spans="1:11" ht="16">
      <c r="A192" s="22">
        <v>4955</v>
      </c>
      <c r="B192" s="20" t="s">
        <v>2842</v>
      </c>
      <c r="C192" s="20" t="s">
        <v>2532</v>
      </c>
      <c r="D192" s="10"/>
      <c r="E192" s="20" t="s">
        <v>4</v>
      </c>
      <c r="F192" s="20" t="s">
        <v>4</v>
      </c>
      <c r="G192" s="20" t="s">
        <v>4</v>
      </c>
      <c r="H192" s="20" t="s">
        <v>292</v>
      </c>
      <c r="I192" s="20" t="s">
        <v>292</v>
      </c>
      <c r="J192" s="22">
        <v>1</v>
      </c>
      <c r="K192" s="21" t="s">
        <v>1474</v>
      </c>
    </row>
    <row r="193" spans="1:11" ht="16">
      <c r="A193" s="22">
        <v>4956</v>
      </c>
      <c r="B193" s="20" t="s">
        <v>2843</v>
      </c>
      <c r="C193" s="20" t="s">
        <v>2532</v>
      </c>
      <c r="D193" s="10"/>
      <c r="E193" s="20" t="s">
        <v>4</v>
      </c>
      <c r="F193" s="20" t="s">
        <v>4</v>
      </c>
      <c r="G193" s="20" t="s">
        <v>4</v>
      </c>
      <c r="H193" s="20" t="s">
        <v>292</v>
      </c>
      <c r="I193" s="20" t="s">
        <v>292</v>
      </c>
      <c r="J193" s="22">
        <v>1</v>
      </c>
      <c r="K193" s="21" t="s">
        <v>1474</v>
      </c>
    </row>
    <row r="194" spans="1:11" ht="16">
      <c r="A194" s="22">
        <v>4957</v>
      </c>
      <c r="B194" s="20" t="s">
        <v>2844</v>
      </c>
      <c r="C194" s="20" t="s">
        <v>2532</v>
      </c>
      <c r="D194" s="10"/>
      <c r="E194" s="20" t="s">
        <v>68</v>
      </c>
      <c r="F194" s="20" t="s">
        <v>4</v>
      </c>
      <c r="G194" s="20" t="s">
        <v>4</v>
      </c>
      <c r="H194" s="20" t="s">
        <v>292</v>
      </c>
      <c r="I194" s="20" t="s">
        <v>292</v>
      </c>
      <c r="J194" s="22">
        <v>1</v>
      </c>
      <c r="K194" s="21" t="s">
        <v>2845</v>
      </c>
    </row>
    <row r="195" spans="1:11" ht="16">
      <c r="A195" s="22">
        <v>4969</v>
      </c>
      <c r="B195" s="20" t="s">
        <v>2846</v>
      </c>
      <c r="C195" s="20" t="s">
        <v>2533</v>
      </c>
      <c r="D195" s="10"/>
      <c r="E195" s="20" t="s">
        <v>68</v>
      </c>
      <c r="F195" s="20" t="s">
        <v>67</v>
      </c>
      <c r="G195" s="20" t="s">
        <v>67</v>
      </c>
      <c r="H195" s="20" t="s">
        <v>292</v>
      </c>
      <c r="I195" s="20" t="s">
        <v>292</v>
      </c>
      <c r="J195" s="22">
        <v>1</v>
      </c>
      <c r="K195" s="21" t="s">
        <v>2847</v>
      </c>
    </row>
    <row r="196" spans="1:11" ht="16">
      <c r="A196" s="22">
        <v>4970</v>
      </c>
      <c r="B196" s="20" t="s">
        <v>2848</v>
      </c>
      <c r="C196" s="20" t="s">
        <v>2533</v>
      </c>
      <c r="D196" s="10"/>
      <c r="E196" s="20" t="s">
        <v>67</v>
      </c>
      <c r="F196" s="20" t="s">
        <v>67</v>
      </c>
      <c r="G196" s="20" t="s">
        <v>67</v>
      </c>
      <c r="H196" s="20" t="s">
        <v>292</v>
      </c>
      <c r="I196" s="20" t="s">
        <v>292</v>
      </c>
      <c r="J196" s="22">
        <v>1</v>
      </c>
      <c r="K196" s="21" t="s">
        <v>2849</v>
      </c>
    </row>
    <row r="197" spans="1:11" ht="16">
      <c r="A197" s="22">
        <v>4973</v>
      </c>
      <c r="B197" s="20" t="s">
        <v>2850</v>
      </c>
      <c r="C197" s="20" t="s">
        <v>2553</v>
      </c>
      <c r="D197" s="22">
        <v>1194</v>
      </c>
      <c r="E197" s="20" t="s">
        <v>68</v>
      </c>
      <c r="F197" s="20" t="s">
        <v>67</v>
      </c>
      <c r="G197" s="20" t="s">
        <v>67</v>
      </c>
      <c r="H197" s="20" t="s">
        <v>292</v>
      </c>
      <c r="I197" s="20" t="s">
        <v>292</v>
      </c>
      <c r="J197" s="22">
        <v>1</v>
      </c>
      <c r="K197" s="21" t="s">
        <v>2851</v>
      </c>
    </row>
    <row r="198" spans="1:11" ht="16">
      <c r="A198" s="22">
        <v>4974</v>
      </c>
      <c r="B198" s="20" t="s">
        <v>2852</v>
      </c>
      <c r="C198" s="20" t="s">
        <v>2553</v>
      </c>
      <c r="D198" s="10"/>
      <c r="E198" s="20" t="s">
        <v>67</v>
      </c>
      <c r="F198" s="20" t="s">
        <v>67</v>
      </c>
      <c r="G198" s="20" t="s">
        <v>67</v>
      </c>
      <c r="H198" s="20" t="s">
        <v>4</v>
      </c>
      <c r="I198" s="20" t="s">
        <v>292</v>
      </c>
      <c r="J198" s="22">
        <v>1</v>
      </c>
      <c r="K198" s="21" t="s">
        <v>2853</v>
      </c>
    </row>
    <row r="199" spans="1:11" ht="16">
      <c r="A199" s="22">
        <v>4976</v>
      </c>
      <c r="B199" s="20" t="s">
        <v>2854</v>
      </c>
      <c r="C199" s="20" t="s">
        <v>2553</v>
      </c>
      <c r="D199" s="22">
        <v>1199</v>
      </c>
      <c r="E199" s="20" t="s">
        <v>68</v>
      </c>
      <c r="F199" s="20" t="s">
        <v>67</v>
      </c>
      <c r="G199" s="20" t="s">
        <v>67</v>
      </c>
      <c r="H199" s="20" t="s">
        <v>2855</v>
      </c>
      <c r="I199" s="20" t="s">
        <v>292</v>
      </c>
      <c r="J199" s="22">
        <v>1</v>
      </c>
      <c r="K199" s="21" t="s">
        <v>2856</v>
      </c>
    </row>
    <row r="200" spans="1:11" ht="16">
      <c r="A200" s="22">
        <v>4977</v>
      </c>
      <c r="B200" s="20" t="s">
        <v>2857</v>
      </c>
      <c r="C200" s="20" t="s">
        <v>2553</v>
      </c>
      <c r="D200" s="10"/>
      <c r="E200" s="20" t="s">
        <v>68</v>
      </c>
      <c r="F200" s="20" t="s">
        <v>67</v>
      </c>
      <c r="G200" s="20" t="s">
        <v>67</v>
      </c>
      <c r="H200" s="20" t="s">
        <v>292</v>
      </c>
      <c r="I200" s="20" t="s">
        <v>292</v>
      </c>
      <c r="J200" s="22">
        <v>1</v>
      </c>
      <c r="K200" s="21" t="s">
        <v>2856</v>
      </c>
    </row>
    <row r="201" spans="1:11" ht="16">
      <c r="A201" s="22">
        <v>4978</v>
      </c>
      <c r="B201" s="20" t="s">
        <v>2858</v>
      </c>
      <c r="C201" s="20" t="s">
        <v>2553</v>
      </c>
      <c r="D201" s="10"/>
      <c r="E201" s="20" t="s">
        <v>68</v>
      </c>
      <c r="F201" s="20" t="s">
        <v>67</v>
      </c>
      <c r="G201" s="20" t="s">
        <v>67</v>
      </c>
      <c r="H201" s="20" t="s">
        <v>292</v>
      </c>
      <c r="I201" s="20" t="s">
        <v>292</v>
      </c>
      <c r="J201" s="22">
        <v>1</v>
      </c>
      <c r="K201" s="21" t="s">
        <v>2856</v>
      </c>
    </row>
    <row r="202" spans="1:11" ht="16">
      <c r="A202" s="22">
        <v>4979</v>
      </c>
      <c r="B202" s="20" t="s">
        <v>2859</v>
      </c>
      <c r="C202" s="20" t="s">
        <v>2553</v>
      </c>
      <c r="D202" s="10"/>
      <c r="E202" s="20" t="s">
        <v>68</v>
      </c>
      <c r="F202" s="20" t="s">
        <v>4</v>
      </c>
      <c r="G202" s="20" t="s">
        <v>4</v>
      </c>
      <c r="H202" s="20" t="s">
        <v>292</v>
      </c>
      <c r="I202" s="20" t="s">
        <v>292</v>
      </c>
      <c r="J202" s="22">
        <v>1</v>
      </c>
      <c r="K202" s="21" t="s">
        <v>2856</v>
      </c>
    </row>
    <row r="203" spans="1:11" ht="16">
      <c r="A203" s="22">
        <v>4980</v>
      </c>
      <c r="B203" s="20" t="s">
        <v>2860</v>
      </c>
      <c r="C203" s="20" t="s">
        <v>2553</v>
      </c>
      <c r="D203" s="22">
        <v>1189</v>
      </c>
      <c r="E203" s="20" t="s">
        <v>68</v>
      </c>
      <c r="F203" s="20" t="s">
        <v>67</v>
      </c>
      <c r="G203" s="20" t="s">
        <v>67</v>
      </c>
      <c r="H203" s="20" t="s">
        <v>292</v>
      </c>
      <c r="I203" s="20" t="s">
        <v>292</v>
      </c>
      <c r="J203" s="22">
        <v>1</v>
      </c>
      <c r="K203" s="21" t="s">
        <v>2861</v>
      </c>
    </row>
    <row r="204" spans="1:11" ht="16">
      <c r="A204" s="22">
        <v>4981</v>
      </c>
      <c r="B204" s="20" t="s">
        <v>2862</v>
      </c>
      <c r="C204" s="20" t="s">
        <v>2553</v>
      </c>
      <c r="D204" s="22">
        <v>1150</v>
      </c>
      <c r="E204" s="20" t="s">
        <v>68</v>
      </c>
      <c r="F204" s="20" t="s">
        <v>67</v>
      </c>
      <c r="G204" s="20" t="s">
        <v>67</v>
      </c>
      <c r="H204" s="20" t="s">
        <v>2863</v>
      </c>
      <c r="I204" s="20" t="s">
        <v>292</v>
      </c>
      <c r="J204" s="22">
        <v>1</v>
      </c>
      <c r="K204" s="21" t="s">
        <v>2864</v>
      </c>
    </row>
    <row r="205" spans="1:11" ht="16">
      <c r="A205" s="22">
        <v>4982</v>
      </c>
      <c r="B205" s="20" t="s">
        <v>2865</v>
      </c>
      <c r="C205" s="20" t="s">
        <v>2553</v>
      </c>
      <c r="D205" s="22">
        <v>1180</v>
      </c>
      <c r="E205" s="20" t="s">
        <v>444</v>
      </c>
      <c r="F205" s="20" t="s">
        <v>443</v>
      </c>
      <c r="G205" s="20" t="s">
        <v>68</v>
      </c>
      <c r="H205" s="20" t="s">
        <v>2866</v>
      </c>
      <c r="I205" s="20" t="s">
        <v>292</v>
      </c>
      <c r="J205" s="22">
        <v>4</v>
      </c>
      <c r="K205" s="21" t="s">
        <v>2867</v>
      </c>
    </row>
    <row r="206" spans="1:11" ht="16">
      <c r="A206" s="22">
        <v>4983</v>
      </c>
      <c r="B206" s="20" t="s">
        <v>2868</v>
      </c>
      <c r="C206" s="20" t="s">
        <v>2553</v>
      </c>
      <c r="D206" s="22">
        <v>1212</v>
      </c>
      <c r="E206" s="20" t="s">
        <v>68</v>
      </c>
      <c r="F206" s="20" t="s">
        <v>67</v>
      </c>
      <c r="G206" s="20" t="s">
        <v>67</v>
      </c>
      <c r="H206" s="20" t="s">
        <v>292</v>
      </c>
      <c r="I206" s="20" t="s">
        <v>292</v>
      </c>
      <c r="J206" s="22">
        <v>1</v>
      </c>
      <c r="K206" s="21" t="s">
        <v>2869</v>
      </c>
    </row>
    <row r="207" spans="1:11" ht="16">
      <c r="A207" s="22">
        <v>4984</v>
      </c>
      <c r="B207" s="20" t="s">
        <v>2870</v>
      </c>
      <c r="C207" s="20" t="s">
        <v>2553</v>
      </c>
      <c r="D207" s="10"/>
      <c r="E207" s="20" t="s">
        <v>68</v>
      </c>
      <c r="F207" s="20" t="s">
        <v>67</v>
      </c>
      <c r="G207" s="20" t="s">
        <v>67</v>
      </c>
      <c r="H207" s="20" t="s">
        <v>292</v>
      </c>
      <c r="I207" s="20" t="s">
        <v>292</v>
      </c>
      <c r="J207" s="22">
        <v>1</v>
      </c>
      <c r="K207" s="21" t="s">
        <v>2871</v>
      </c>
    </row>
    <row r="208" spans="1:11" ht="16">
      <c r="A208" s="22">
        <v>4985</v>
      </c>
      <c r="B208" s="20" t="s">
        <v>2872</v>
      </c>
      <c r="C208" s="20" t="s">
        <v>2553</v>
      </c>
      <c r="D208" s="10"/>
      <c r="E208" s="20" t="s">
        <v>68</v>
      </c>
      <c r="F208" s="20" t="s">
        <v>67</v>
      </c>
      <c r="G208" s="20" t="s">
        <v>67</v>
      </c>
      <c r="H208" s="20" t="s">
        <v>292</v>
      </c>
      <c r="I208" s="20" t="s">
        <v>292</v>
      </c>
      <c r="J208" s="22">
        <v>1</v>
      </c>
      <c r="K208" s="21" t="s">
        <v>2873</v>
      </c>
    </row>
    <row r="209" spans="1:11" ht="16">
      <c r="A209" s="22">
        <v>4986</v>
      </c>
      <c r="B209" s="20" t="s">
        <v>2874</v>
      </c>
      <c r="C209" s="20" t="s">
        <v>2553</v>
      </c>
      <c r="D209" s="10"/>
      <c r="E209" s="20" t="s">
        <v>67</v>
      </c>
      <c r="F209" s="20" t="s">
        <v>67</v>
      </c>
      <c r="G209" s="20" t="s">
        <v>67</v>
      </c>
      <c r="H209" s="20" t="s">
        <v>4</v>
      </c>
      <c r="I209" s="20" t="s">
        <v>4</v>
      </c>
      <c r="J209" s="22">
        <v>1</v>
      </c>
      <c r="K209" s="21" t="s">
        <v>2875</v>
      </c>
    </row>
    <row r="210" spans="1:11" ht="16">
      <c r="A210" s="22">
        <v>4987</v>
      </c>
      <c r="B210" s="20" t="s">
        <v>2876</v>
      </c>
      <c r="C210" s="20" t="s">
        <v>2553</v>
      </c>
      <c r="D210" s="22">
        <v>1216</v>
      </c>
      <c r="E210" s="20" t="s">
        <v>67</v>
      </c>
      <c r="F210" s="20" t="s">
        <v>67</v>
      </c>
      <c r="G210" s="20" t="s">
        <v>67</v>
      </c>
      <c r="H210" s="20" t="s">
        <v>4</v>
      </c>
      <c r="I210" s="20" t="s">
        <v>4</v>
      </c>
      <c r="J210" s="22">
        <v>1</v>
      </c>
      <c r="K210" s="21" t="s">
        <v>2877</v>
      </c>
    </row>
    <row r="211" spans="1:11" ht="16">
      <c r="A211" s="22">
        <v>4988</v>
      </c>
      <c r="B211" s="20" t="s">
        <v>2878</v>
      </c>
      <c r="C211" s="20" t="s">
        <v>2553</v>
      </c>
      <c r="D211" s="10"/>
      <c r="E211" s="20" t="s">
        <v>68</v>
      </c>
      <c r="F211" s="20" t="s">
        <v>67</v>
      </c>
      <c r="G211" s="20" t="s">
        <v>67</v>
      </c>
      <c r="H211" s="20" t="s">
        <v>292</v>
      </c>
      <c r="I211" s="20" t="s">
        <v>292</v>
      </c>
      <c r="J211" s="22">
        <v>1</v>
      </c>
      <c r="K211" s="21" t="s">
        <v>2879</v>
      </c>
    </row>
    <row r="212" spans="1:11" ht="16">
      <c r="A212" s="22">
        <v>4989</v>
      </c>
      <c r="B212" s="20" t="s">
        <v>2880</v>
      </c>
      <c r="C212" s="20" t="s">
        <v>2553</v>
      </c>
      <c r="D212" s="22">
        <v>1143</v>
      </c>
      <c r="E212" s="20" t="s">
        <v>68</v>
      </c>
      <c r="F212" s="20" t="s">
        <v>67</v>
      </c>
      <c r="G212" s="20" t="s">
        <v>67</v>
      </c>
      <c r="H212" s="20" t="s">
        <v>2881</v>
      </c>
      <c r="I212" s="20" t="s">
        <v>292</v>
      </c>
      <c r="J212" s="22">
        <v>1</v>
      </c>
      <c r="K212" s="21" t="s">
        <v>2882</v>
      </c>
    </row>
    <row r="213" spans="1:11" ht="16">
      <c r="A213" s="22">
        <v>4990</v>
      </c>
      <c r="B213" s="20" t="s">
        <v>2883</v>
      </c>
      <c r="C213" s="20" t="s">
        <v>2553</v>
      </c>
      <c r="D213" s="10"/>
      <c r="E213" s="20" t="s">
        <v>68</v>
      </c>
      <c r="F213" s="20" t="s">
        <v>67</v>
      </c>
      <c r="G213" s="20" t="s">
        <v>67</v>
      </c>
      <c r="H213" s="20" t="s">
        <v>292</v>
      </c>
      <c r="I213" s="20" t="s">
        <v>292</v>
      </c>
      <c r="J213" s="22">
        <v>1</v>
      </c>
      <c r="K213" s="21" t="s">
        <v>2884</v>
      </c>
    </row>
    <row r="214" spans="1:11" ht="16">
      <c r="A214" s="22">
        <v>4991</v>
      </c>
      <c r="B214" s="20" t="s">
        <v>2885</v>
      </c>
      <c r="C214" s="20" t="s">
        <v>2553</v>
      </c>
      <c r="D214" s="22">
        <v>1204</v>
      </c>
      <c r="E214" s="20" t="s">
        <v>68</v>
      </c>
      <c r="F214" s="20" t="s">
        <v>67</v>
      </c>
      <c r="G214" s="20" t="s">
        <v>67</v>
      </c>
      <c r="H214" s="20" t="s">
        <v>292</v>
      </c>
      <c r="I214" s="20" t="s">
        <v>292</v>
      </c>
      <c r="J214" s="22">
        <v>1</v>
      </c>
      <c r="K214" s="21" t="s">
        <v>2886</v>
      </c>
    </row>
    <row r="215" spans="1:11" ht="16">
      <c r="A215" s="22">
        <v>4992</v>
      </c>
      <c r="B215" s="20" t="s">
        <v>2887</v>
      </c>
      <c r="C215" s="20" t="s">
        <v>2553</v>
      </c>
      <c r="D215" s="10"/>
      <c r="E215" s="20" t="s">
        <v>67</v>
      </c>
      <c r="F215" s="20" t="s">
        <v>67</v>
      </c>
      <c r="G215" s="20" t="s">
        <v>67</v>
      </c>
      <c r="H215" s="20" t="s">
        <v>292</v>
      </c>
      <c r="I215" s="20" t="s">
        <v>292</v>
      </c>
      <c r="J215" s="22">
        <v>5</v>
      </c>
      <c r="K215" s="21" t="s">
        <v>2888</v>
      </c>
    </row>
    <row r="216" spans="1:11" ht="16">
      <c r="A216" s="22">
        <v>4993</v>
      </c>
      <c r="B216" s="20" t="s">
        <v>2889</v>
      </c>
      <c r="C216" s="20" t="s">
        <v>2553</v>
      </c>
      <c r="D216" s="10"/>
      <c r="E216" s="20" t="s">
        <v>68</v>
      </c>
      <c r="F216" s="20" t="s">
        <v>67</v>
      </c>
      <c r="G216" s="20" t="s">
        <v>67</v>
      </c>
      <c r="H216" s="20" t="s">
        <v>292</v>
      </c>
      <c r="I216" s="20" t="s">
        <v>292</v>
      </c>
      <c r="J216" s="22">
        <v>2</v>
      </c>
      <c r="K216" s="21" t="s">
        <v>2890</v>
      </c>
    </row>
    <row r="217" spans="1:11" ht="16">
      <c r="A217" s="22">
        <v>4994</v>
      </c>
      <c r="B217" s="20" t="s">
        <v>2891</v>
      </c>
      <c r="C217" s="20" t="s">
        <v>2553</v>
      </c>
      <c r="D217" s="10"/>
      <c r="E217" s="20" t="s">
        <v>68</v>
      </c>
      <c r="F217" s="20" t="s">
        <v>67</v>
      </c>
      <c r="G217" s="20" t="s">
        <v>67</v>
      </c>
      <c r="H217" s="20" t="s">
        <v>292</v>
      </c>
      <c r="I217" s="20" t="s">
        <v>292</v>
      </c>
      <c r="J217" s="22">
        <v>1</v>
      </c>
      <c r="K217" s="21" t="s">
        <v>2892</v>
      </c>
    </row>
    <row r="218" spans="1:11" ht="16">
      <c r="A218" s="22">
        <v>4995</v>
      </c>
      <c r="B218" s="20" t="s">
        <v>2893</v>
      </c>
      <c r="C218" s="20" t="s">
        <v>2553</v>
      </c>
      <c r="D218" s="10"/>
      <c r="E218" s="20" t="s">
        <v>68</v>
      </c>
      <c r="F218" s="20" t="s">
        <v>67</v>
      </c>
      <c r="G218" s="20" t="s">
        <v>67</v>
      </c>
      <c r="H218" s="20" t="s">
        <v>292</v>
      </c>
      <c r="I218" s="20" t="s">
        <v>292</v>
      </c>
      <c r="J218" s="22">
        <v>1</v>
      </c>
      <c r="K218" s="21" t="s">
        <v>2892</v>
      </c>
    </row>
    <row r="219" spans="1:11" ht="16">
      <c r="A219" s="22">
        <v>4996</v>
      </c>
      <c r="B219" s="20" t="s">
        <v>2894</v>
      </c>
      <c r="C219" s="20" t="s">
        <v>2553</v>
      </c>
      <c r="D219" s="10"/>
      <c r="E219" s="20" t="s">
        <v>67</v>
      </c>
      <c r="F219" s="20" t="s">
        <v>67</v>
      </c>
      <c r="G219" s="20" t="s">
        <v>67</v>
      </c>
      <c r="H219" s="20" t="s">
        <v>292</v>
      </c>
      <c r="I219" s="20" t="s">
        <v>292</v>
      </c>
      <c r="J219" s="22">
        <v>1</v>
      </c>
      <c r="K219" s="21" t="s">
        <v>2892</v>
      </c>
    </row>
    <row r="220" spans="1:11" ht="16">
      <c r="A220" s="22">
        <v>4998</v>
      </c>
      <c r="B220" s="20" t="s">
        <v>2895</v>
      </c>
      <c r="C220" s="20" t="s">
        <v>2553</v>
      </c>
      <c r="D220" s="22">
        <v>1170</v>
      </c>
      <c r="E220" s="20" t="s">
        <v>4</v>
      </c>
      <c r="F220" s="20" t="s">
        <v>67</v>
      </c>
      <c r="G220" s="20" t="s">
        <v>67</v>
      </c>
      <c r="H220" s="20" t="s">
        <v>2896</v>
      </c>
      <c r="I220" s="20" t="s">
        <v>292</v>
      </c>
      <c r="J220" s="22">
        <v>1</v>
      </c>
      <c r="K220" s="21" t="s">
        <v>2897</v>
      </c>
    </row>
    <row r="221" spans="1:11" ht="16">
      <c r="A221" s="22">
        <v>4999</v>
      </c>
      <c r="B221" s="20" t="s">
        <v>2898</v>
      </c>
      <c r="C221" s="20" t="s">
        <v>2553</v>
      </c>
      <c r="D221" s="22">
        <v>1189</v>
      </c>
      <c r="E221" s="20" t="s">
        <v>4</v>
      </c>
      <c r="F221" s="20" t="s">
        <v>67</v>
      </c>
      <c r="G221" s="20" t="s">
        <v>67</v>
      </c>
      <c r="H221" s="20" t="s">
        <v>2899</v>
      </c>
      <c r="I221" s="20" t="s">
        <v>299</v>
      </c>
      <c r="J221" s="22">
        <v>1</v>
      </c>
      <c r="K221" s="21" t="s">
        <v>2900</v>
      </c>
    </row>
    <row r="222" spans="1:11" ht="16">
      <c r="A222" s="22">
        <v>5000</v>
      </c>
      <c r="B222" s="20" t="s">
        <v>2901</v>
      </c>
      <c r="C222" s="20" t="s">
        <v>2553</v>
      </c>
      <c r="D222" s="10"/>
      <c r="E222" s="20" t="s">
        <v>4</v>
      </c>
      <c r="F222" s="20" t="s">
        <v>4</v>
      </c>
      <c r="G222" s="20" t="s">
        <v>4</v>
      </c>
      <c r="H222" s="20" t="s">
        <v>292</v>
      </c>
      <c r="I222" s="20" t="s">
        <v>292</v>
      </c>
      <c r="J222" s="22">
        <v>1</v>
      </c>
      <c r="K222" s="21" t="s">
        <v>2902</v>
      </c>
    </row>
    <row r="223" spans="1:11" ht="16">
      <c r="A223" s="22">
        <v>5001</v>
      </c>
      <c r="B223" s="20" t="s">
        <v>2903</v>
      </c>
      <c r="C223" s="20" t="s">
        <v>2553</v>
      </c>
      <c r="D223" s="10"/>
      <c r="E223" s="20" t="s">
        <v>67</v>
      </c>
      <c r="F223" s="20" t="s">
        <v>67</v>
      </c>
      <c r="G223" s="20" t="s">
        <v>67</v>
      </c>
      <c r="H223" s="20" t="s">
        <v>292</v>
      </c>
      <c r="I223" s="20" t="s">
        <v>292</v>
      </c>
      <c r="J223" s="22">
        <v>1</v>
      </c>
      <c r="K223" s="21" t="s">
        <v>2904</v>
      </c>
    </row>
    <row r="224" spans="1:11" ht="16">
      <c r="A224" s="22">
        <v>5002</v>
      </c>
      <c r="B224" s="20" t="s">
        <v>2905</v>
      </c>
      <c r="C224" s="20" t="s">
        <v>2553</v>
      </c>
      <c r="D224" s="22">
        <v>1160</v>
      </c>
      <c r="E224" s="20" t="s">
        <v>68</v>
      </c>
      <c r="F224" s="20" t="s">
        <v>67</v>
      </c>
      <c r="G224" s="20" t="s">
        <v>67</v>
      </c>
      <c r="H224" s="20" t="s">
        <v>2906</v>
      </c>
      <c r="I224" s="20" t="s">
        <v>292</v>
      </c>
      <c r="J224" s="22">
        <v>1</v>
      </c>
      <c r="K224" s="21" t="s">
        <v>2907</v>
      </c>
    </row>
    <row r="225" spans="1:11" ht="16">
      <c r="A225" s="22">
        <v>5003</v>
      </c>
      <c r="B225" s="20" t="s">
        <v>2908</v>
      </c>
      <c r="C225" s="20" t="s">
        <v>2553</v>
      </c>
      <c r="D225" s="22">
        <v>1209</v>
      </c>
      <c r="E225" s="20" t="s">
        <v>68</v>
      </c>
      <c r="F225" s="20" t="s">
        <v>67</v>
      </c>
      <c r="G225" s="20" t="s">
        <v>67</v>
      </c>
      <c r="H225" s="20" t="s">
        <v>292</v>
      </c>
      <c r="I225" s="20" t="s">
        <v>292</v>
      </c>
      <c r="J225" s="22">
        <v>1</v>
      </c>
      <c r="K225" s="21" t="s">
        <v>2909</v>
      </c>
    </row>
    <row r="226" spans="1:11" ht="16">
      <c r="A226" s="22">
        <v>5004</v>
      </c>
      <c r="B226" s="20" t="s">
        <v>2910</v>
      </c>
      <c r="C226" s="20" t="s">
        <v>2553</v>
      </c>
      <c r="D226" s="22">
        <v>1186</v>
      </c>
      <c r="E226" s="20" t="s">
        <v>4</v>
      </c>
      <c r="F226" s="20" t="s">
        <v>68</v>
      </c>
      <c r="G226" s="20" t="s">
        <v>67</v>
      </c>
      <c r="H226" s="20" t="s">
        <v>2911</v>
      </c>
      <c r="I226" s="20" t="s">
        <v>73</v>
      </c>
      <c r="J226" s="22">
        <v>1</v>
      </c>
      <c r="K226" s="21" t="s">
        <v>2912</v>
      </c>
    </row>
    <row r="227" spans="1:11" ht="16">
      <c r="A227" s="22">
        <v>5005</v>
      </c>
      <c r="B227" s="20" t="s">
        <v>2913</v>
      </c>
      <c r="C227" s="20" t="s">
        <v>2556</v>
      </c>
      <c r="D227" s="22">
        <v>1178</v>
      </c>
      <c r="E227" s="20" t="s">
        <v>68</v>
      </c>
      <c r="F227" s="20" t="s">
        <v>67</v>
      </c>
      <c r="G227" s="20" t="s">
        <v>67</v>
      </c>
      <c r="H227" s="20" t="s">
        <v>2914</v>
      </c>
      <c r="I227" s="20" t="s">
        <v>2915</v>
      </c>
      <c r="J227" s="22">
        <v>1</v>
      </c>
      <c r="K227" s="21" t="s">
        <v>2916</v>
      </c>
    </row>
    <row r="228" spans="1:11" ht="16">
      <c r="A228" s="22">
        <v>5006</v>
      </c>
      <c r="B228" s="20" t="s">
        <v>2917</v>
      </c>
      <c r="C228" s="20" t="s">
        <v>2556</v>
      </c>
      <c r="D228" s="10"/>
      <c r="E228" s="20" t="s">
        <v>68</v>
      </c>
      <c r="F228" s="20" t="s">
        <v>67</v>
      </c>
      <c r="G228" s="20" t="s">
        <v>67</v>
      </c>
      <c r="H228" s="20" t="s">
        <v>292</v>
      </c>
      <c r="I228" s="20" t="s">
        <v>292</v>
      </c>
      <c r="J228" s="22">
        <v>1</v>
      </c>
      <c r="K228" s="21" t="s">
        <v>2918</v>
      </c>
    </row>
    <row r="229" spans="1:11" ht="16">
      <c r="A229" s="22">
        <v>5007</v>
      </c>
      <c r="B229" s="20" t="s">
        <v>2919</v>
      </c>
      <c r="C229" s="20" t="s">
        <v>2556</v>
      </c>
      <c r="D229" s="22">
        <v>1192</v>
      </c>
      <c r="E229" s="20" t="s">
        <v>68</v>
      </c>
      <c r="F229" s="20" t="s">
        <v>67</v>
      </c>
      <c r="G229" s="20" t="s">
        <v>67</v>
      </c>
      <c r="H229" s="20" t="s">
        <v>2920</v>
      </c>
      <c r="I229" s="20" t="s">
        <v>2921</v>
      </c>
      <c r="J229" s="22">
        <v>1</v>
      </c>
      <c r="K229" s="21" t="s">
        <v>2922</v>
      </c>
    </row>
    <row r="230" spans="1:11" ht="16">
      <c r="A230" s="22">
        <v>5008</v>
      </c>
      <c r="B230" s="20" t="s">
        <v>2923</v>
      </c>
      <c r="C230" s="20" t="s">
        <v>2556</v>
      </c>
      <c r="D230" s="22">
        <v>1193</v>
      </c>
      <c r="E230" s="20" t="s">
        <v>67</v>
      </c>
      <c r="F230" s="20" t="s">
        <v>67</v>
      </c>
      <c r="G230" s="20" t="s">
        <v>67</v>
      </c>
      <c r="H230" s="20" t="s">
        <v>2924</v>
      </c>
      <c r="I230" s="20" t="s">
        <v>2925</v>
      </c>
      <c r="J230" s="22">
        <v>1</v>
      </c>
      <c r="K230" s="21" t="s">
        <v>2926</v>
      </c>
    </row>
    <row r="231" spans="1:11" ht="16">
      <c r="A231" s="22">
        <v>5009</v>
      </c>
      <c r="B231" s="20" t="s">
        <v>2927</v>
      </c>
      <c r="C231" s="20" t="s">
        <v>2556</v>
      </c>
      <c r="D231" s="10"/>
      <c r="E231" s="20" t="s">
        <v>68</v>
      </c>
      <c r="F231" s="20" t="s">
        <v>67</v>
      </c>
      <c r="G231" s="20" t="s">
        <v>67</v>
      </c>
      <c r="H231" s="20" t="s">
        <v>292</v>
      </c>
      <c r="I231" s="20" t="s">
        <v>292</v>
      </c>
      <c r="J231" s="22">
        <v>1</v>
      </c>
      <c r="K231" s="21" t="s">
        <v>2928</v>
      </c>
    </row>
    <row r="232" spans="1:11" ht="16">
      <c r="A232" s="22">
        <v>5010</v>
      </c>
      <c r="B232" s="20" t="s">
        <v>2929</v>
      </c>
      <c r="C232" s="20" t="s">
        <v>2556</v>
      </c>
      <c r="D232" s="10"/>
      <c r="E232" s="20" t="s">
        <v>68</v>
      </c>
      <c r="F232" s="20" t="s">
        <v>67</v>
      </c>
      <c r="G232" s="20" t="s">
        <v>67</v>
      </c>
      <c r="H232" s="20" t="s">
        <v>292</v>
      </c>
      <c r="I232" s="20" t="s">
        <v>292</v>
      </c>
      <c r="J232" s="22">
        <v>1</v>
      </c>
      <c r="K232" s="21" t="s">
        <v>2930</v>
      </c>
    </row>
    <row r="233" spans="1:11" ht="16">
      <c r="A233" s="22">
        <v>5011</v>
      </c>
      <c r="B233" s="20" t="s">
        <v>2931</v>
      </c>
      <c r="C233" s="20" t="s">
        <v>2556</v>
      </c>
      <c r="D233" s="22">
        <v>1193</v>
      </c>
      <c r="E233" s="20" t="s">
        <v>67</v>
      </c>
      <c r="F233" s="20" t="s">
        <v>67</v>
      </c>
      <c r="G233" s="20" t="s">
        <v>67</v>
      </c>
      <c r="H233" s="20" t="s">
        <v>2932</v>
      </c>
      <c r="I233" s="20" t="s">
        <v>2933</v>
      </c>
      <c r="J233" s="22">
        <v>1</v>
      </c>
      <c r="K233" s="21" t="s">
        <v>2930</v>
      </c>
    </row>
    <row r="234" spans="1:11" ht="16">
      <c r="A234" s="22">
        <v>5012</v>
      </c>
      <c r="B234" s="20" t="s">
        <v>2934</v>
      </c>
      <c r="C234" s="20" t="s">
        <v>2556</v>
      </c>
      <c r="D234" s="10"/>
      <c r="E234" s="20" t="s">
        <v>68</v>
      </c>
      <c r="F234" s="20" t="s">
        <v>67</v>
      </c>
      <c r="G234" s="20" t="s">
        <v>67</v>
      </c>
      <c r="H234" s="20" t="s">
        <v>292</v>
      </c>
      <c r="I234" s="20" t="s">
        <v>292</v>
      </c>
      <c r="J234" s="22">
        <v>1</v>
      </c>
      <c r="K234" s="21" t="s">
        <v>2935</v>
      </c>
    </row>
    <row r="235" spans="1:11" ht="16">
      <c r="A235" s="22">
        <v>5013</v>
      </c>
      <c r="B235" s="20" t="s">
        <v>2936</v>
      </c>
      <c r="C235" s="20" t="s">
        <v>2556</v>
      </c>
      <c r="D235" s="10"/>
      <c r="E235" s="20" t="s">
        <v>67</v>
      </c>
      <c r="F235" s="20" t="s">
        <v>67</v>
      </c>
      <c r="G235" s="20" t="s">
        <v>67</v>
      </c>
      <c r="H235" s="20" t="s">
        <v>292</v>
      </c>
      <c r="I235" s="20" t="s">
        <v>292</v>
      </c>
      <c r="J235" s="22">
        <v>1</v>
      </c>
      <c r="K235" s="21" t="s">
        <v>2937</v>
      </c>
    </row>
    <row r="236" spans="1:11" ht="16">
      <c r="A236" s="22">
        <v>5014</v>
      </c>
      <c r="B236" s="20" t="s">
        <v>2938</v>
      </c>
      <c r="C236" s="20" t="s">
        <v>2564</v>
      </c>
      <c r="D236" s="22">
        <v>1175</v>
      </c>
      <c r="E236" s="20" t="s">
        <v>444</v>
      </c>
      <c r="F236" s="20" t="s">
        <v>443</v>
      </c>
      <c r="G236" s="20" t="s">
        <v>444</v>
      </c>
      <c r="H236" s="20" t="s">
        <v>2939</v>
      </c>
      <c r="I236" s="20" t="s">
        <v>2940</v>
      </c>
      <c r="J236" s="22">
        <v>1</v>
      </c>
      <c r="K236" s="21" t="s">
        <v>2941</v>
      </c>
    </row>
    <row r="237" spans="1:11" ht="16">
      <c r="A237" s="22">
        <v>5015</v>
      </c>
      <c r="B237" s="20" t="s">
        <v>2942</v>
      </c>
      <c r="C237" s="20" t="s">
        <v>2564</v>
      </c>
      <c r="D237" s="10"/>
      <c r="E237" s="20" t="s">
        <v>68</v>
      </c>
      <c r="F237" s="20" t="s">
        <v>67</v>
      </c>
      <c r="G237" s="20" t="s">
        <v>67</v>
      </c>
      <c r="H237" s="20" t="s">
        <v>292</v>
      </c>
      <c r="I237" s="20" t="s">
        <v>292</v>
      </c>
      <c r="J237" s="22">
        <v>1</v>
      </c>
      <c r="K237" s="21" t="s">
        <v>2943</v>
      </c>
    </row>
    <row r="238" spans="1:11" ht="16">
      <c r="A238" s="22">
        <v>5016</v>
      </c>
      <c r="B238" s="20" t="s">
        <v>2944</v>
      </c>
      <c r="C238" s="20" t="s">
        <v>2564</v>
      </c>
      <c r="D238" s="10"/>
      <c r="E238" s="20" t="s">
        <v>68</v>
      </c>
      <c r="F238" s="20" t="s">
        <v>67</v>
      </c>
      <c r="G238" s="20" t="s">
        <v>67</v>
      </c>
      <c r="H238" s="20" t="s">
        <v>292</v>
      </c>
      <c r="I238" s="20" t="s">
        <v>292</v>
      </c>
      <c r="J238" s="22">
        <v>1</v>
      </c>
      <c r="K238" s="21" t="s">
        <v>2945</v>
      </c>
    </row>
    <row r="239" spans="1:11" ht="16">
      <c r="A239" s="22">
        <v>5017</v>
      </c>
      <c r="B239" s="20" t="s">
        <v>2946</v>
      </c>
      <c r="C239" s="20" t="s">
        <v>2564</v>
      </c>
      <c r="D239" s="10"/>
      <c r="E239" s="20" t="s">
        <v>68</v>
      </c>
      <c r="F239" s="20" t="s">
        <v>67</v>
      </c>
      <c r="G239" s="20" t="s">
        <v>67</v>
      </c>
      <c r="H239" s="20" t="s">
        <v>292</v>
      </c>
      <c r="I239" s="20" t="s">
        <v>292</v>
      </c>
      <c r="J239" s="22">
        <v>1</v>
      </c>
      <c r="K239" s="21" t="s">
        <v>2947</v>
      </c>
    </row>
    <row r="240" spans="1:11" ht="16">
      <c r="A240" s="22">
        <v>5018</v>
      </c>
      <c r="B240" s="20" t="s">
        <v>2948</v>
      </c>
      <c r="C240" s="20" t="s">
        <v>2564</v>
      </c>
      <c r="D240" s="10"/>
      <c r="E240" s="20" t="s">
        <v>68</v>
      </c>
      <c r="F240" s="20" t="s">
        <v>67</v>
      </c>
      <c r="G240" s="20" t="s">
        <v>67</v>
      </c>
      <c r="H240" s="20" t="s">
        <v>292</v>
      </c>
      <c r="I240" s="20" t="s">
        <v>292</v>
      </c>
      <c r="J240" s="22">
        <v>1</v>
      </c>
      <c r="K240" s="21" t="s">
        <v>2949</v>
      </c>
    </row>
    <row r="241" spans="1:11" ht="16">
      <c r="A241" s="22">
        <v>5019</v>
      </c>
      <c r="B241" s="20" t="s">
        <v>2950</v>
      </c>
      <c r="C241" s="20" t="s">
        <v>2556</v>
      </c>
      <c r="D241" s="22">
        <v>1193</v>
      </c>
      <c r="E241" s="20" t="s">
        <v>68</v>
      </c>
      <c r="F241" s="20" t="s">
        <v>67</v>
      </c>
      <c r="G241" s="20" t="s">
        <v>67</v>
      </c>
      <c r="H241" s="20" t="s">
        <v>2951</v>
      </c>
      <c r="I241" s="20" t="s">
        <v>292</v>
      </c>
      <c r="J241" s="22">
        <v>1</v>
      </c>
      <c r="K241" s="21" t="s">
        <v>2952</v>
      </c>
    </row>
    <row r="242" spans="1:11" ht="16">
      <c r="A242" s="22">
        <v>5020</v>
      </c>
      <c r="B242" s="20" t="s">
        <v>2953</v>
      </c>
      <c r="C242" s="20" t="s">
        <v>2556</v>
      </c>
      <c r="D242" s="22">
        <v>1189</v>
      </c>
      <c r="E242" s="20" t="s">
        <v>68</v>
      </c>
      <c r="F242" s="20" t="s">
        <v>67</v>
      </c>
      <c r="G242" s="20" t="s">
        <v>67</v>
      </c>
      <c r="H242" s="20" t="s">
        <v>292</v>
      </c>
      <c r="I242" s="20" t="s">
        <v>292</v>
      </c>
      <c r="J242" s="22">
        <v>1</v>
      </c>
      <c r="K242" s="21" t="s">
        <v>2952</v>
      </c>
    </row>
    <row r="243" spans="1:11" ht="16">
      <c r="A243" s="22">
        <v>5021</v>
      </c>
      <c r="B243" s="20" t="s">
        <v>2954</v>
      </c>
      <c r="C243" s="20" t="s">
        <v>2556</v>
      </c>
      <c r="D243" s="22">
        <v>1189</v>
      </c>
      <c r="E243" s="20" t="s">
        <v>68</v>
      </c>
      <c r="F243" s="20" t="s">
        <v>67</v>
      </c>
      <c r="G243" s="20" t="s">
        <v>67</v>
      </c>
      <c r="H243" s="20" t="s">
        <v>2955</v>
      </c>
      <c r="I243" s="20" t="s">
        <v>2956</v>
      </c>
      <c r="J243" s="22">
        <v>1</v>
      </c>
      <c r="K243" s="21" t="s">
        <v>2952</v>
      </c>
    </row>
    <row r="244" spans="1:11" ht="16">
      <c r="A244" s="22">
        <v>5024</v>
      </c>
      <c r="B244" s="20" t="s">
        <v>2957</v>
      </c>
      <c r="C244" s="20" t="s">
        <v>2556</v>
      </c>
      <c r="D244" s="22">
        <v>1229</v>
      </c>
      <c r="E244" s="20" t="s">
        <v>68</v>
      </c>
      <c r="F244" s="20" t="s">
        <v>67</v>
      </c>
      <c r="G244" s="20" t="s">
        <v>67</v>
      </c>
      <c r="H244" s="20" t="s">
        <v>292</v>
      </c>
      <c r="I244" s="20" t="s">
        <v>292</v>
      </c>
      <c r="J244" s="22">
        <v>1</v>
      </c>
      <c r="K244" s="21" t="s">
        <v>2958</v>
      </c>
    </row>
    <row r="245" spans="1:11" ht="16">
      <c r="A245" s="22">
        <v>5025</v>
      </c>
      <c r="B245" s="20" t="s">
        <v>2959</v>
      </c>
      <c r="C245" s="20" t="s">
        <v>2556</v>
      </c>
      <c r="D245" s="22">
        <v>1216</v>
      </c>
      <c r="E245" s="20" t="s">
        <v>67</v>
      </c>
      <c r="F245" s="20" t="s">
        <v>67</v>
      </c>
      <c r="G245" s="20" t="s">
        <v>67</v>
      </c>
      <c r="H245" s="20" t="s">
        <v>4</v>
      </c>
      <c r="I245" s="20" t="s">
        <v>4</v>
      </c>
      <c r="J245" s="22">
        <v>1</v>
      </c>
      <c r="K245" s="21" t="s">
        <v>2960</v>
      </c>
    </row>
    <row r="246" spans="1:11" ht="16">
      <c r="A246" s="22">
        <v>5026</v>
      </c>
      <c r="B246" s="20" t="s">
        <v>2961</v>
      </c>
      <c r="C246" s="20" t="s">
        <v>2556</v>
      </c>
      <c r="D246" s="22">
        <v>1226</v>
      </c>
      <c r="E246" s="20" t="s">
        <v>67</v>
      </c>
      <c r="F246" s="20" t="s">
        <v>67</v>
      </c>
      <c r="G246" s="20" t="s">
        <v>67</v>
      </c>
      <c r="H246" s="20" t="s">
        <v>2962</v>
      </c>
      <c r="I246" s="20" t="s">
        <v>301</v>
      </c>
      <c r="J246" s="22">
        <v>1</v>
      </c>
      <c r="K246" s="21" t="s">
        <v>2963</v>
      </c>
    </row>
    <row r="247" spans="1:11" ht="16">
      <c r="A247" s="22">
        <v>5027</v>
      </c>
      <c r="B247" s="20" t="s">
        <v>2964</v>
      </c>
      <c r="C247" s="20" t="s">
        <v>2534</v>
      </c>
      <c r="D247" s="22">
        <v>1143</v>
      </c>
      <c r="E247" s="20" t="s">
        <v>67</v>
      </c>
      <c r="F247" s="20" t="s">
        <v>68</v>
      </c>
      <c r="G247" s="20" t="s">
        <v>67</v>
      </c>
      <c r="H247" s="20" t="s">
        <v>2965</v>
      </c>
      <c r="I247" s="20" t="s">
        <v>2966</v>
      </c>
      <c r="J247" s="22">
        <v>1</v>
      </c>
      <c r="K247" s="21" t="s">
        <v>2967</v>
      </c>
    </row>
    <row r="248" spans="1:11" ht="16">
      <c r="A248" s="22">
        <v>5028</v>
      </c>
      <c r="B248" s="20" t="s">
        <v>2968</v>
      </c>
      <c r="C248" s="20" t="s">
        <v>2534</v>
      </c>
      <c r="D248" s="10"/>
      <c r="E248" s="20" t="s">
        <v>68</v>
      </c>
      <c r="F248" s="20" t="s">
        <v>67</v>
      </c>
      <c r="G248" s="20" t="s">
        <v>67</v>
      </c>
      <c r="H248" s="20" t="s">
        <v>292</v>
      </c>
      <c r="I248" s="20" t="s">
        <v>292</v>
      </c>
      <c r="J248" s="22">
        <v>1</v>
      </c>
      <c r="K248" s="21" t="s">
        <v>2967</v>
      </c>
    </row>
    <row r="249" spans="1:11" ht="16">
      <c r="A249" s="22">
        <v>5029</v>
      </c>
      <c r="B249" s="20" t="s">
        <v>2969</v>
      </c>
      <c r="C249" s="20" t="s">
        <v>2534</v>
      </c>
      <c r="D249" s="22">
        <v>1151</v>
      </c>
      <c r="E249" s="20" t="s">
        <v>68</v>
      </c>
      <c r="F249" s="20" t="s">
        <v>67</v>
      </c>
      <c r="G249" s="20" t="s">
        <v>67</v>
      </c>
      <c r="H249" s="20" t="s">
        <v>292</v>
      </c>
      <c r="I249" s="20" t="s">
        <v>292</v>
      </c>
      <c r="J249" s="22">
        <v>1</v>
      </c>
      <c r="K249" s="21" t="s">
        <v>2970</v>
      </c>
    </row>
    <row r="250" spans="1:11" ht="16">
      <c r="A250" s="22">
        <v>5030</v>
      </c>
      <c r="B250" s="20" t="s">
        <v>2971</v>
      </c>
      <c r="C250" s="20" t="s">
        <v>2534</v>
      </c>
      <c r="D250" s="22">
        <v>1189</v>
      </c>
      <c r="E250" s="20" t="s">
        <v>68</v>
      </c>
      <c r="F250" s="20" t="s">
        <v>67</v>
      </c>
      <c r="G250" s="20" t="s">
        <v>67</v>
      </c>
      <c r="H250" s="20" t="s">
        <v>292</v>
      </c>
      <c r="I250" s="20" t="s">
        <v>302</v>
      </c>
      <c r="J250" s="22">
        <v>1</v>
      </c>
      <c r="K250" s="21" t="s">
        <v>2972</v>
      </c>
    </row>
    <row r="251" spans="1:11" ht="16">
      <c r="A251" s="22">
        <v>5031</v>
      </c>
      <c r="B251" s="20" t="s">
        <v>2973</v>
      </c>
      <c r="C251" s="20" t="s">
        <v>2534</v>
      </c>
      <c r="D251" s="22">
        <v>1195</v>
      </c>
      <c r="E251" s="20" t="s">
        <v>68</v>
      </c>
      <c r="F251" s="20" t="s">
        <v>67</v>
      </c>
      <c r="G251" s="20" t="s">
        <v>67</v>
      </c>
      <c r="H251" s="20" t="s">
        <v>292</v>
      </c>
      <c r="I251" s="20" t="s">
        <v>292</v>
      </c>
      <c r="J251" s="22">
        <v>1</v>
      </c>
      <c r="K251" s="21" t="s">
        <v>2974</v>
      </c>
    </row>
    <row r="252" spans="1:11" ht="16">
      <c r="A252" s="22">
        <v>5032</v>
      </c>
      <c r="B252" s="20" t="s">
        <v>2975</v>
      </c>
      <c r="C252" s="20" t="s">
        <v>2534</v>
      </c>
      <c r="D252" s="10"/>
      <c r="E252" s="20" t="s">
        <v>68</v>
      </c>
      <c r="F252" s="20" t="s">
        <v>67</v>
      </c>
      <c r="G252" s="20" t="s">
        <v>67</v>
      </c>
      <c r="H252" s="20" t="s">
        <v>292</v>
      </c>
      <c r="I252" s="20" t="s">
        <v>292</v>
      </c>
      <c r="J252" s="22">
        <v>1</v>
      </c>
      <c r="K252" s="21" t="s">
        <v>2976</v>
      </c>
    </row>
    <row r="253" spans="1:11" ht="16">
      <c r="A253" s="22">
        <v>5033</v>
      </c>
      <c r="B253" s="20" t="s">
        <v>2977</v>
      </c>
      <c r="C253" s="20" t="s">
        <v>2534</v>
      </c>
      <c r="D253" s="10"/>
      <c r="E253" s="20" t="s">
        <v>68</v>
      </c>
      <c r="F253" s="20" t="s">
        <v>67</v>
      </c>
      <c r="G253" s="20" t="s">
        <v>67</v>
      </c>
      <c r="H253" s="20" t="s">
        <v>292</v>
      </c>
      <c r="I253" s="20" t="s">
        <v>292</v>
      </c>
      <c r="J253" s="22">
        <v>1</v>
      </c>
      <c r="K253" s="21" t="s">
        <v>2978</v>
      </c>
    </row>
    <row r="254" spans="1:11" ht="16">
      <c r="A254" s="22">
        <v>5034</v>
      </c>
      <c r="B254" s="20" t="s">
        <v>2979</v>
      </c>
      <c r="C254" s="20" t="s">
        <v>2534</v>
      </c>
      <c r="D254" s="10"/>
      <c r="E254" s="20" t="s">
        <v>68</v>
      </c>
      <c r="F254" s="20" t="s">
        <v>67</v>
      </c>
      <c r="G254" s="20" t="s">
        <v>67</v>
      </c>
      <c r="H254" s="20" t="s">
        <v>292</v>
      </c>
      <c r="I254" s="20" t="s">
        <v>292</v>
      </c>
      <c r="J254" s="22">
        <v>1</v>
      </c>
      <c r="K254" s="21" t="s">
        <v>2978</v>
      </c>
    </row>
    <row r="255" spans="1:11" ht="16">
      <c r="A255" s="22">
        <v>5035</v>
      </c>
      <c r="B255" s="20" t="s">
        <v>2980</v>
      </c>
      <c r="C255" s="20" t="s">
        <v>2534</v>
      </c>
      <c r="D255" s="22">
        <v>1135</v>
      </c>
      <c r="E255" s="20" t="s">
        <v>68</v>
      </c>
      <c r="F255" s="20" t="s">
        <v>67</v>
      </c>
      <c r="G255" s="20" t="s">
        <v>67</v>
      </c>
      <c r="H255" s="20" t="s">
        <v>2981</v>
      </c>
      <c r="I255" s="20" t="s">
        <v>292</v>
      </c>
      <c r="J255" s="22">
        <v>1</v>
      </c>
      <c r="K255" s="21" t="s">
        <v>2982</v>
      </c>
    </row>
    <row r="256" spans="1:11" ht="16">
      <c r="A256" s="22">
        <v>5036</v>
      </c>
      <c r="B256" s="20" t="s">
        <v>2980</v>
      </c>
      <c r="C256" s="20" t="s">
        <v>2534</v>
      </c>
      <c r="D256" s="10"/>
      <c r="E256" s="20" t="s">
        <v>68</v>
      </c>
      <c r="F256" s="20" t="s">
        <v>67</v>
      </c>
      <c r="G256" s="20" t="s">
        <v>67</v>
      </c>
      <c r="H256" s="20" t="s">
        <v>292</v>
      </c>
      <c r="I256" s="20" t="s">
        <v>292</v>
      </c>
      <c r="J256" s="22">
        <v>1</v>
      </c>
      <c r="K256" s="21" t="s">
        <v>2983</v>
      </c>
    </row>
    <row r="257" spans="1:11" ht="16">
      <c r="A257" s="22">
        <v>5037</v>
      </c>
      <c r="B257" s="20" t="s">
        <v>2984</v>
      </c>
      <c r="C257" s="20" t="s">
        <v>2534</v>
      </c>
      <c r="D257" s="22">
        <v>1174</v>
      </c>
      <c r="E257" s="20" t="s">
        <v>68</v>
      </c>
      <c r="F257" s="20" t="s">
        <v>67</v>
      </c>
      <c r="G257" s="20" t="s">
        <v>67</v>
      </c>
      <c r="H257" s="20" t="s">
        <v>292</v>
      </c>
      <c r="I257" s="20" t="s">
        <v>292</v>
      </c>
      <c r="J257" s="22">
        <v>1</v>
      </c>
      <c r="K257" s="21" t="s">
        <v>2985</v>
      </c>
    </row>
    <row r="258" spans="1:11" ht="16">
      <c r="A258" s="22">
        <v>5038</v>
      </c>
      <c r="B258" s="20" t="s">
        <v>2986</v>
      </c>
      <c r="C258" s="20" t="s">
        <v>2534</v>
      </c>
      <c r="D258" s="22">
        <v>1158</v>
      </c>
      <c r="E258" s="20" t="s">
        <v>68</v>
      </c>
      <c r="F258" s="20" t="s">
        <v>67</v>
      </c>
      <c r="G258" s="20" t="s">
        <v>67</v>
      </c>
      <c r="H258" s="20" t="s">
        <v>292</v>
      </c>
      <c r="I258" s="20" t="s">
        <v>292</v>
      </c>
      <c r="J258" s="22">
        <v>1</v>
      </c>
      <c r="K258" s="21" t="s">
        <v>2987</v>
      </c>
    </row>
    <row r="259" spans="1:11" ht="16">
      <c r="A259" s="22">
        <v>5039</v>
      </c>
      <c r="B259" s="20" t="s">
        <v>2988</v>
      </c>
      <c r="C259" s="20" t="s">
        <v>2534</v>
      </c>
      <c r="D259" s="10"/>
      <c r="E259" s="20" t="s">
        <v>68</v>
      </c>
      <c r="F259" s="20" t="s">
        <v>67</v>
      </c>
      <c r="G259" s="20" t="s">
        <v>67</v>
      </c>
      <c r="H259" s="20" t="s">
        <v>292</v>
      </c>
      <c r="I259" s="20" t="s">
        <v>292</v>
      </c>
      <c r="J259" s="22">
        <v>1</v>
      </c>
      <c r="K259" s="21" t="s">
        <v>2989</v>
      </c>
    </row>
    <row r="260" spans="1:11" ht="16">
      <c r="A260" s="22">
        <v>5040</v>
      </c>
      <c r="B260" s="20" t="s">
        <v>2990</v>
      </c>
      <c r="C260" s="20" t="s">
        <v>2534</v>
      </c>
      <c r="D260" s="10"/>
      <c r="E260" s="20" t="s">
        <v>68</v>
      </c>
      <c r="F260" s="20" t="s">
        <v>67</v>
      </c>
      <c r="G260" s="20" t="s">
        <v>67</v>
      </c>
      <c r="H260" s="20" t="s">
        <v>292</v>
      </c>
      <c r="I260" s="20" t="s">
        <v>292</v>
      </c>
      <c r="J260" s="22">
        <v>1</v>
      </c>
      <c r="K260" s="21" t="s">
        <v>2991</v>
      </c>
    </row>
    <row r="261" spans="1:11" ht="16">
      <c r="A261" s="22">
        <v>5041</v>
      </c>
      <c r="B261" s="20" t="s">
        <v>2992</v>
      </c>
      <c r="C261" s="20" t="s">
        <v>2534</v>
      </c>
      <c r="D261" s="10"/>
      <c r="E261" s="20" t="s">
        <v>68</v>
      </c>
      <c r="F261" s="20" t="s">
        <v>67</v>
      </c>
      <c r="G261" s="20" t="s">
        <v>67</v>
      </c>
      <c r="H261" s="20" t="s">
        <v>292</v>
      </c>
      <c r="I261" s="20" t="s">
        <v>292</v>
      </c>
      <c r="J261" s="22">
        <v>1</v>
      </c>
      <c r="K261" s="21" t="s">
        <v>2991</v>
      </c>
    </row>
    <row r="262" spans="1:11" ht="16">
      <c r="A262" s="22">
        <v>5042</v>
      </c>
      <c r="B262" s="20" t="s">
        <v>2993</v>
      </c>
      <c r="C262" s="20" t="s">
        <v>2534</v>
      </c>
      <c r="D262" s="22">
        <v>1161</v>
      </c>
      <c r="E262" s="20" t="s">
        <v>68</v>
      </c>
      <c r="F262" s="20" t="s">
        <v>67</v>
      </c>
      <c r="G262" s="20" t="s">
        <v>67</v>
      </c>
      <c r="H262" s="20" t="s">
        <v>292</v>
      </c>
      <c r="I262" s="20" t="s">
        <v>292</v>
      </c>
      <c r="J262" s="22">
        <v>1</v>
      </c>
      <c r="K262" s="21" t="s">
        <v>2994</v>
      </c>
    </row>
    <row r="263" spans="1:11" ht="16">
      <c r="A263" s="22">
        <v>5043</v>
      </c>
      <c r="B263" s="20" t="s">
        <v>2995</v>
      </c>
      <c r="C263" s="20" t="s">
        <v>2534</v>
      </c>
      <c r="D263" s="22">
        <v>1188</v>
      </c>
      <c r="E263" s="20" t="s">
        <v>68</v>
      </c>
      <c r="F263" s="20" t="s">
        <v>67</v>
      </c>
      <c r="G263" s="20" t="s">
        <v>67</v>
      </c>
      <c r="H263" s="20" t="s">
        <v>2996</v>
      </c>
      <c r="I263" s="20" t="s">
        <v>292</v>
      </c>
      <c r="J263" s="22">
        <v>1</v>
      </c>
      <c r="K263" s="21" t="s">
        <v>2994</v>
      </c>
    </row>
    <row r="264" spans="1:11" ht="16">
      <c r="A264" s="22">
        <v>5044</v>
      </c>
      <c r="B264" s="20" t="s">
        <v>2997</v>
      </c>
      <c r="C264" s="20" t="s">
        <v>2534</v>
      </c>
      <c r="D264" s="10"/>
      <c r="E264" s="20" t="s">
        <v>68</v>
      </c>
      <c r="F264" s="20" t="s">
        <v>67</v>
      </c>
      <c r="G264" s="20" t="s">
        <v>67</v>
      </c>
      <c r="H264" s="20" t="s">
        <v>292</v>
      </c>
      <c r="I264" s="20" t="s">
        <v>292</v>
      </c>
      <c r="J264" s="22">
        <v>1</v>
      </c>
      <c r="K264" s="21" t="s">
        <v>2994</v>
      </c>
    </row>
    <row r="265" spans="1:11" ht="16">
      <c r="A265" s="22">
        <v>5045</v>
      </c>
      <c r="B265" s="20" t="s">
        <v>2998</v>
      </c>
      <c r="C265" s="20" t="s">
        <v>2534</v>
      </c>
      <c r="D265" s="10"/>
      <c r="E265" s="20" t="s">
        <v>68</v>
      </c>
      <c r="F265" s="20" t="s">
        <v>67</v>
      </c>
      <c r="G265" s="20" t="s">
        <v>67</v>
      </c>
      <c r="H265" s="20" t="s">
        <v>292</v>
      </c>
      <c r="I265" s="20" t="s">
        <v>292</v>
      </c>
      <c r="J265" s="22">
        <v>1</v>
      </c>
      <c r="K265" s="21" t="s">
        <v>2994</v>
      </c>
    </row>
    <row r="266" spans="1:11" ht="16">
      <c r="A266" s="22">
        <v>5046</v>
      </c>
      <c r="B266" s="20" t="s">
        <v>2999</v>
      </c>
      <c r="C266" s="20" t="s">
        <v>2534</v>
      </c>
      <c r="D266" s="10"/>
      <c r="E266" s="20" t="s">
        <v>68</v>
      </c>
      <c r="F266" s="20" t="s">
        <v>67</v>
      </c>
      <c r="G266" s="20" t="s">
        <v>67</v>
      </c>
      <c r="H266" s="20" t="s">
        <v>292</v>
      </c>
      <c r="I266" s="20" t="s">
        <v>292</v>
      </c>
      <c r="J266" s="22">
        <v>1</v>
      </c>
      <c r="K266" s="21" t="s">
        <v>2994</v>
      </c>
    </row>
    <row r="267" spans="1:11" ht="16">
      <c r="A267" s="22">
        <v>5047</v>
      </c>
      <c r="B267" s="20" t="s">
        <v>3000</v>
      </c>
      <c r="C267" s="20" t="s">
        <v>2534</v>
      </c>
      <c r="D267" s="10"/>
      <c r="E267" s="20" t="s">
        <v>68</v>
      </c>
      <c r="F267" s="20" t="s">
        <v>67</v>
      </c>
      <c r="G267" s="20" t="s">
        <v>67</v>
      </c>
      <c r="H267" s="20" t="s">
        <v>292</v>
      </c>
      <c r="I267" s="20" t="s">
        <v>292</v>
      </c>
      <c r="J267" s="22">
        <v>1</v>
      </c>
      <c r="K267" s="21" t="s">
        <v>2994</v>
      </c>
    </row>
    <row r="268" spans="1:11" ht="16">
      <c r="A268" s="22">
        <v>5048</v>
      </c>
      <c r="B268" s="20" t="s">
        <v>3001</v>
      </c>
      <c r="C268" s="20" t="s">
        <v>2534</v>
      </c>
      <c r="D268" s="22">
        <v>1191</v>
      </c>
      <c r="E268" s="20" t="s">
        <v>68</v>
      </c>
      <c r="F268" s="20" t="s">
        <v>4</v>
      </c>
      <c r="G268" s="20" t="s">
        <v>4</v>
      </c>
      <c r="H268" s="20" t="s">
        <v>292</v>
      </c>
      <c r="I268" s="20" t="s">
        <v>292</v>
      </c>
      <c r="J268" s="22">
        <v>1</v>
      </c>
      <c r="K268" s="21" t="s">
        <v>2994</v>
      </c>
    </row>
    <row r="269" spans="1:11" ht="16">
      <c r="A269" s="22">
        <v>5049</v>
      </c>
      <c r="B269" s="20" t="s">
        <v>3002</v>
      </c>
      <c r="C269" s="20" t="s">
        <v>2534</v>
      </c>
      <c r="D269" s="10"/>
      <c r="E269" s="20" t="s">
        <v>4</v>
      </c>
      <c r="F269" s="20" t="s">
        <v>4</v>
      </c>
      <c r="G269" s="20" t="s">
        <v>4</v>
      </c>
      <c r="H269" s="20" t="s">
        <v>292</v>
      </c>
      <c r="I269" s="20" t="s">
        <v>292</v>
      </c>
      <c r="J269" s="22">
        <v>1</v>
      </c>
      <c r="K269" s="21" t="s">
        <v>3003</v>
      </c>
    </row>
    <row r="270" spans="1:11" ht="16">
      <c r="A270" s="22">
        <v>5050</v>
      </c>
      <c r="B270" s="20" t="s">
        <v>3004</v>
      </c>
      <c r="C270" s="20" t="s">
        <v>2534</v>
      </c>
      <c r="D270" s="10"/>
      <c r="E270" s="20" t="s">
        <v>68</v>
      </c>
      <c r="F270" s="20" t="s">
        <v>67</v>
      </c>
      <c r="G270" s="20" t="s">
        <v>67</v>
      </c>
      <c r="H270" s="20" t="s">
        <v>292</v>
      </c>
      <c r="I270" s="20" t="s">
        <v>292</v>
      </c>
      <c r="J270" s="22">
        <v>1</v>
      </c>
      <c r="K270" s="21" t="s">
        <v>3005</v>
      </c>
    </row>
    <row r="271" spans="1:11" ht="16">
      <c r="A271" s="22">
        <v>5051</v>
      </c>
      <c r="B271" s="20" t="s">
        <v>3006</v>
      </c>
      <c r="C271" s="20" t="s">
        <v>2534</v>
      </c>
      <c r="D271" s="10"/>
      <c r="E271" s="20" t="s">
        <v>68</v>
      </c>
      <c r="F271" s="20" t="s">
        <v>67</v>
      </c>
      <c r="G271" s="20" t="s">
        <v>67</v>
      </c>
      <c r="H271" s="20" t="s">
        <v>292</v>
      </c>
      <c r="I271" s="20" t="s">
        <v>292</v>
      </c>
      <c r="J271" s="22">
        <v>1</v>
      </c>
      <c r="K271" s="21" t="s">
        <v>3007</v>
      </c>
    </row>
    <row r="272" spans="1:11" ht="16">
      <c r="A272" s="22">
        <v>5052</v>
      </c>
      <c r="B272" s="20" t="s">
        <v>3008</v>
      </c>
      <c r="C272" s="20" t="s">
        <v>2534</v>
      </c>
      <c r="D272" s="10"/>
      <c r="E272" s="20" t="s">
        <v>68</v>
      </c>
      <c r="F272" s="20" t="s">
        <v>67</v>
      </c>
      <c r="G272" s="20" t="s">
        <v>67</v>
      </c>
      <c r="H272" s="20" t="s">
        <v>292</v>
      </c>
      <c r="I272" s="20" t="s">
        <v>292</v>
      </c>
      <c r="J272" s="22">
        <v>1</v>
      </c>
      <c r="K272" s="21" t="s">
        <v>3009</v>
      </c>
    </row>
    <row r="273" spans="1:11" ht="16">
      <c r="A273" s="22">
        <v>5053</v>
      </c>
      <c r="B273" s="20" t="s">
        <v>3010</v>
      </c>
      <c r="C273" s="20" t="s">
        <v>2534</v>
      </c>
      <c r="D273" s="10"/>
      <c r="E273" s="20" t="s">
        <v>68</v>
      </c>
      <c r="F273" s="20" t="s">
        <v>67</v>
      </c>
      <c r="G273" s="20" t="s">
        <v>67</v>
      </c>
      <c r="H273" s="20" t="s">
        <v>292</v>
      </c>
      <c r="I273" s="20" t="s">
        <v>292</v>
      </c>
      <c r="J273" s="22">
        <v>1</v>
      </c>
      <c r="K273" s="21" t="s">
        <v>3009</v>
      </c>
    </row>
    <row r="274" spans="1:11" ht="16">
      <c r="A274" s="22">
        <v>5054</v>
      </c>
      <c r="B274" s="20" t="s">
        <v>3011</v>
      </c>
      <c r="C274" s="20" t="s">
        <v>2534</v>
      </c>
      <c r="D274" s="10"/>
      <c r="E274" s="20" t="s">
        <v>68</v>
      </c>
      <c r="F274" s="20" t="s">
        <v>67</v>
      </c>
      <c r="G274" s="20" t="s">
        <v>67</v>
      </c>
      <c r="H274" s="20" t="s">
        <v>292</v>
      </c>
      <c r="I274" s="20" t="s">
        <v>292</v>
      </c>
      <c r="J274" s="22">
        <v>1</v>
      </c>
      <c r="K274" s="21" t="s">
        <v>3009</v>
      </c>
    </row>
    <row r="275" spans="1:11" ht="16">
      <c r="A275" s="22">
        <v>5056</v>
      </c>
      <c r="B275" s="20" t="s">
        <v>3012</v>
      </c>
      <c r="C275" s="20" t="s">
        <v>2534</v>
      </c>
      <c r="D275" s="10"/>
      <c r="E275" s="20" t="s">
        <v>68</v>
      </c>
      <c r="F275" s="20" t="s">
        <v>67</v>
      </c>
      <c r="G275" s="20" t="s">
        <v>67</v>
      </c>
      <c r="H275" s="20" t="s">
        <v>292</v>
      </c>
      <c r="I275" s="20" t="s">
        <v>292</v>
      </c>
      <c r="J275" s="22">
        <v>1</v>
      </c>
      <c r="K275" s="21" t="s">
        <v>3009</v>
      </c>
    </row>
    <row r="276" spans="1:11" ht="16">
      <c r="A276" s="22">
        <v>5057</v>
      </c>
      <c r="B276" s="20" t="s">
        <v>3013</v>
      </c>
      <c r="C276" s="20" t="s">
        <v>2534</v>
      </c>
      <c r="D276" s="10"/>
      <c r="E276" s="20" t="s">
        <v>68</v>
      </c>
      <c r="F276" s="20" t="s">
        <v>67</v>
      </c>
      <c r="G276" s="20" t="s">
        <v>67</v>
      </c>
      <c r="H276" s="20" t="s">
        <v>292</v>
      </c>
      <c r="I276" s="20" t="s">
        <v>292</v>
      </c>
      <c r="J276" s="22">
        <v>1</v>
      </c>
      <c r="K276" s="21" t="s">
        <v>3009</v>
      </c>
    </row>
    <row r="277" spans="1:11" ht="16">
      <c r="A277" s="22">
        <v>5058</v>
      </c>
      <c r="B277" s="20" t="s">
        <v>3014</v>
      </c>
      <c r="C277" s="20" t="s">
        <v>2534</v>
      </c>
      <c r="D277" s="22">
        <v>1181</v>
      </c>
      <c r="E277" s="20" t="s">
        <v>68</v>
      </c>
      <c r="F277" s="20" t="s">
        <v>68</v>
      </c>
      <c r="G277" s="20" t="s">
        <v>67</v>
      </c>
      <c r="H277" s="20" t="s">
        <v>3015</v>
      </c>
      <c r="I277" s="20" t="s">
        <v>74</v>
      </c>
      <c r="J277" s="22">
        <v>1</v>
      </c>
      <c r="K277" s="21" t="s">
        <v>3016</v>
      </c>
    </row>
    <row r="278" spans="1:11" ht="16">
      <c r="A278" s="22">
        <v>5059</v>
      </c>
      <c r="B278" s="20" t="s">
        <v>3017</v>
      </c>
      <c r="C278" s="20" t="s">
        <v>2534</v>
      </c>
      <c r="D278" s="10"/>
      <c r="E278" s="20" t="s">
        <v>68</v>
      </c>
      <c r="F278" s="20" t="s">
        <v>67</v>
      </c>
      <c r="G278" s="20" t="s">
        <v>67</v>
      </c>
      <c r="H278" s="20" t="s">
        <v>292</v>
      </c>
      <c r="I278" s="20" t="s">
        <v>292</v>
      </c>
      <c r="J278" s="22">
        <v>1</v>
      </c>
      <c r="K278" s="21" t="s">
        <v>3009</v>
      </c>
    </row>
    <row r="279" spans="1:11" ht="16">
      <c r="A279" s="22">
        <v>5060</v>
      </c>
      <c r="B279" s="20" t="s">
        <v>3018</v>
      </c>
      <c r="C279" s="20" t="s">
        <v>2534</v>
      </c>
      <c r="D279" s="10"/>
      <c r="E279" s="20" t="s">
        <v>68</v>
      </c>
      <c r="F279" s="20" t="s">
        <v>67</v>
      </c>
      <c r="G279" s="20" t="s">
        <v>67</v>
      </c>
      <c r="H279" s="20" t="s">
        <v>292</v>
      </c>
      <c r="I279" s="20" t="s">
        <v>292</v>
      </c>
      <c r="J279" s="22">
        <v>1</v>
      </c>
      <c r="K279" s="21" t="s">
        <v>3009</v>
      </c>
    </row>
    <row r="280" spans="1:11" ht="16">
      <c r="A280" s="22">
        <v>5061</v>
      </c>
      <c r="B280" s="20" t="s">
        <v>3019</v>
      </c>
      <c r="C280" s="20" t="s">
        <v>2534</v>
      </c>
      <c r="D280" s="10"/>
      <c r="E280" s="20" t="s">
        <v>68</v>
      </c>
      <c r="F280" s="20" t="s">
        <v>67</v>
      </c>
      <c r="G280" s="20" t="s">
        <v>67</v>
      </c>
      <c r="H280" s="20" t="s">
        <v>292</v>
      </c>
      <c r="I280" s="20" t="s">
        <v>292</v>
      </c>
      <c r="J280" s="22">
        <v>1</v>
      </c>
      <c r="K280" s="21" t="s">
        <v>3009</v>
      </c>
    </row>
    <row r="281" spans="1:11" ht="16">
      <c r="A281" s="22">
        <v>5062</v>
      </c>
      <c r="B281" s="20" t="s">
        <v>3020</v>
      </c>
      <c r="C281" s="20" t="s">
        <v>2534</v>
      </c>
      <c r="D281" s="10"/>
      <c r="E281" s="20" t="s">
        <v>68</v>
      </c>
      <c r="F281" s="20" t="s">
        <v>67</v>
      </c>
      <c r="G281" s="20" t="s">
        <v>67</v>
      </c>
      <c r="H281" s="20" t="s">
        <v>292</v>
      </c>
      <c r="I281" s="20" t="s">
        <v>292</v>
      </c>
      <c r="J281" s="22">
        <v>1</v>
      </c>
      <c r="K281" s="21" t="s">
        <v>3009</v>
      </c>
    </row>
    <row r="282" spans="1:11" ht="16">
      <c r="A282" s="22">
        <v>5063</v>
      </c>
      <c r="B282" s="20" t="s">
        <v>3021</v>
      </c>
      <c r="C282" s="20" t="s">
        <v>2534</v>
      </c>
      <c r="D282" s="10"/>
      <c r="E282" s="20" t="s">
        <v>68</v>
      </c>
      <c r="F282" s="20" t="s">
        <v>67</v>
      </c>
      <c r="G282" s="20" t="s">
        <v>67</v>
      </c>
      <c r="H282" s="20" t="s">
        <v>292</v>
      </c>
      <c r="I282" s="20" t="s">
        <v>292</v>
      </c>
      <c r="J282" s="22">
        <v>1</v>
      </c>
      <c r="K282" s="21" t="s">
        <v>3009</v>
      </c>
    </row>
    <row r="283" spans="1:11" ht="16">
      <c r="A283" s="22">
        <v>5064</v>
      </c>
      <c r="B283" s="20" t="s">
        <v>3022</v>
      </c>
      <c r="C283" s="20" t="s">
        <v>2534</v>
      </c>
      <c r="D283" s="10"/>
      <c r="E283" s="20" t="s">
        <v>68</v>
      </c>
      <c r="F283" s="20" t="s">
        <v>67</v>
      </c>
      <c r="G283" s="20" t="s">
        <v>67</v>
      </c>
      <c r="H283" s="20" t="s">
        <v>292</v>
      </c>
      <c r="I283" s="20" t="s">
        <v>292</v>
      </c>
      <c r="J283" s="22">
        <v>1</v>
      </c>
      <c r="K283" s="21" t="s">
        <v>3009</v>
      </c>
    </row>
    <row r="284" spans="1:11" ht="16">
      <c r="A284" s="22">
        <v>5065</v>
      </c>
      <c r="B284" s="20" t="s">
        <v>3023</v>
      </c>
      <c r="C284" s="20" t="s">
        <v>2534</v>
      </c>
      <c r="D284" s="10"/>
      <c r="E284" s="20" t="s">
        <v>68</v>
      </c>
      <c r="F284" s="20" t="s">
        <v>67</v>
      </c>
      <c r="G284" s="20" t="s">
        <v>67</v>
      </c>
      <c r="H284" s="20" t="s">
        <v>292</v>
      </c>
      <c r="I284" s="20" t="s">
        <v>292</v>
      </c>
      <c r="J284" s="22">
        <v>1</v>
      </c>
      <c r="K284" s="21" t="s">
        <v>3009</v>
      </c>
    </row>
    <row r="285" spans="1:11" ht="16">
      <c r="A285" s="22">
        <v>5066</v>
      </c>
      <c r="B285" s="20" t="s">
        <v>3024</v>
      </c>
      <c r="C285" s="20" t="s">
        <v>2534</v>
      </c>
      <c r="D285" s="10"/>
      <c r="E285" s="20" t="s">
        <v>68</v>
      </c>
      <c r="F285" s="20" t="s">
        <v>67</v>
      </c>
      <c r="G285" s="20" t="s">
        <v>67</v>
      </c>
      <c r="H285" s="20" t="s">
        <v>292</v>
      </c>
      <c r="I285" s="20" t="s">
        <v>292</v>
      </c>
      <c r="J285" s="22">
        <v>1</v>
      </c>
      <c r="K285" s="21" t="s">
        <v>3009</v>
      </c>
    </row>
    <row r="286" spans="1:11" ht="16">
      <c r="A286" s="22">
        <v>5067</v>
      </c>
      <c r="B286" s="20" t="s">
        <v>3025</v>
      </c>
      <c r="C286" s="20" t="s">
        <v>2534</v>
      </c>
      <c r="D286" s="10"/>
      <c r="E286" s="20" t="s">
        <v>67</v>
      </c>
      <c r="F286" s="20" t="s">
        <v>67</v>
      </c>
      <c r="G286" s="20" t="s">
        <v>67</v>
      </c>
      <c r="H286" s="20" t="s">
        <v>292</v>
      </c>
      <c r="I286" s="20" t="s">
        <v>292</v>
      </c>
      <c r="J286" s="22">
        <v>1</v>
      </c>
      <c r="K286" s="21" t="s">
        <v>3026</v>
      </c>
    </row>
    <row r="287" spans="1:11" ht="16">
      <c r="A287" s="22">
        <v>5068</v>
      </c>
      <c r="B287" s="20" t="s">
        <v>3027</v>
      </c>
      <c r="C287" s="20" t="s">
        <v>2534</v>
      </c>
      <c r="D287" s="22">
        <v>1194</v>
      </c>
      <c r="E287" s="20" t="s">
        <v>68</v>
      </c>
      <c r="F287" s="20" t="s">
        <v>67</v>
      </c>
      <c r="G287" s="20" t="s">
        <v>67</v>
      </c>
      <c r="H287" s="20" t="s">
        <v>292</v>
      </c>
      <c r="I287" s="20" t="s">
        <v>292</v>
      </c>
      <c r="J287" s="22">
        <v>1</v>
      </c>
      <c r="K287" s="21" t="s">
        <v>3028</v>
      </c>
    </row>
    <row r="288" spans="1:11" ht="16">
      <c r="A288" s="22">
        <v>5069</v>
      </c>
      <c r="B288" s="20" t="s">
        <v>3029</v>
      </c>
      <c r="C288" s="20" t="s">
        <v>2534</v>
      </c>
      <c r="D288" s="10"/>
      <c r="E288" s="20" t="s">
        <v>68</v>
      </c>
      <c r="F288" s="20" t="s">
        <v>67</v>
      </c>
      <c r="G288" s="20" t="s">
        <v>67</v>
      </c>
      <c r="H288" s="20" t="s">
        <v>292</v>
      </c>
      <c r="I288" s="20" t="s">
        <v>292</v>
      </c>
      <c r="J288" s="22">
        <v>1</v>
      </c>
      <c r="K288" s="21" t="s">
        <v>3030</v>
      </c>
    </row>
    <row r="289" spans="1:11" ht="16">
      <c r="A289" s="22">
        <v>5070</v>
      </c>
      <c r="B289" s="20" t="s">
        <v>3031</v>
      </c>
      <c r="C289" s="20" t="s">
        <v>2534</v>
      </c>
      <c r="D289" s="10"/>
      <c r="E289" s="20" t="s">
        <v>68</v>
      </c>
      <c r="F289" s="20" t="s">
        <v>67</v>
      </c>
      <c r="G289" s="20" t="s">
        <v>67</v>
      </c>
      <c r="H289" s="20" t="s">
        <v>292</v>
      </c>
      <c r="I289" s="20" t="s">
        <v>292</v>
      </c>
      <c r="J289" s="22">
        <v>1</v>
      </c>
      <c r="K289" s="21" t="s">
        <v>3032</v>
      </c>
    </row>
    <row r="290" spans="1:11" ht="16">
      <c r="A290" s="22">
        <v>5071</v>
      </c>
      <c r="B290" s="20" t="s">
        <v>3033</v>
      </c>
      <c r="C290" s="20" t="s">
        <v>2534</v>
      </c>
      <c r="D290" s="10"/>
      <c r="E290" s="20" t="s">
        <v>68</v>
      </c>
      <c r="F290" s="20" t="s">
        <v>67</v>
      </c>
      <c r="G290" s="20" t="s">
        <v>67</v>
      </c>
      <c r="H290" s="20" t="s">
        <v>292</v>
      </c>
      <c r="I290" s="20" t="s">
        <v>292</v>
      </c>
      <c r="J290" s="22">
        <v>1</v>
      </c>
      <c r="K290" s="21" t="s">
        <v>3032</v>
      </c>
    </row>
    <row r="291" spans="1:11" ht="16">
      <c r="A291" s="22">
        <v>5072</v>
      </c>
      <c r="B291" s="20" t="s">
        <v>3034</v>
      </c>
      <c r="C291" s="20" t="s">
        <v>2534</v>
      </c>
      <c r="D291" s="10"/>
      <c r="E291" s="20" t="s">
        <v>68</v>
      </c>
      <c r="F291" s="20" t="s">
        <v>67</v>
      </c>
      <c r="G291" s="20" t="s">
        <v>67</v>
      </c>
      <c r="H291" s="20" t="s">
        <v>292</v>
      </c>
      <c r="I291" s="20" t="s">
        <v>292</v>
      </c>
      <c r="J291" s="22">
        <v>1</v>
      </c>
      <c r="K291" s="21" t="s">
        <v>3032</v>
      </c>
    </row>
    <row r="292" spans="1:11" ht="16">
      <c r="A292" s="22">
        <v>5073</v>
      </c>
      <c r="B292" s="20" t="s">
        <v>3035</v>
      </c>
      <c r="C292" s="20" t="s">
        <v>2534</v>
      </c>
      <c r="D292" s="10"/>
      <c r="E292" s="20" t="s">
        <v>68</v>
      </c>
      <c r="F292" s="20" t="s">
        <v>67</v>
      </c>
      <c r="G292" s="20" t="s">
        <v>67</v>
      </c>
      <c r="H292" s="20" t="s">
        <v>292</v>
      </c>
      <c r="I292" s="20" t="s">
        <v>292</v>
      </c>
      <c r="J292" s="22">
        <v>1</v>
      </c>
      <c r="K292" s="21" t="s">
        <v>3036</v>
      </c>
    </row>
    <row r="293" spans="1:11" ht="16">
      <c r="A293" s="22">
        <v>5074</v>
      </c>
      <c r="B293" s="20" t="s">
        <v>3037</v>
      </c>
      <c r="C293" s="20" t="s">
        <v>2534</v>
      </c>
      <c r="D293" s="10"/>
      <c r="E293" s="20" t="s">
        <v>68</v>
      </c>
      <c r="F293" s="20" t="s">
        <v>67</v>
      </c>
      <c r="G293" s="20" t="s">
        <v>67</v>
      </c>
      <c r="H293" s="20" t="s">
        <v>292</v>
      </c>
      <c r="I293" s="20" t="s">
        <v>292</v>
      </c>
      <c r="J293" s="22">
        <v>1</v>
      </c>
      <c r="K293" s="21" t="s">
        <v>3036</v>
      </c>
    </row>
    <row r="294" spans="1:11" ht="16">
      <c r="A294" s="22">
        <v>5075</v>
      </c>
      <c r="B294" s="20" t="s">
        <v>3038</v>
      </c>
      <c r="C294" s="20" t="s">
        <v>2534</v>
      </c>
      <c r="D294" s="10"/>
      <c r="E294" s="20" t="s">
        <v>68</v>
      </c>
      <c r="F294" s="20" t="s">
        <v>67</v>
      </c>
      <c r="G294" s="20" t="s">
        <v>67</v>
      </c>
      <c r="H294" s="20" t="s">
        <v>292</v>
      </c>
      <c r="I294" s="20" t="s">
        <v>292</v>
      </c>
      <c r="J294" s="22">
        <v>1</v>
      </c>
      <c r="K294" s="21" t="s">
        <v>3036</v>
      </c>
    </row>
    <row r="295" spans="1:11" ht="16">
      <c r="A295" s="22">
        <v>5076</v>
      </c>
      <c r="B295" s="20" t="s">
        <v>3039</v>
      </c>
      <c r="C295" s="20" t="s">
        <v>2534</v>
      </c>
      <c r="D295" s="10"/>
      <c r="E295" s="20" t="s">
        <v>68</v>
      </c>
      <c r="F295" s="20" t="s">
        <v>67</v>
      </c>
      <c r="G295" s="20" t="s">
        <v>67</v>
      </c>
      <c r="H295" s="20" t="s">
        <v>292</v>
      </c>
      <c r="I295" s="20" t="s">
        <v>292</v>
      </c>
      <c r="J295" s="22">
        <v>1</v>
      </c>
      <c r="K295" s="21" t="s">
        <v>3040</v>
      </c>
    </row>
    <row r="296" spans="1:11" ht="16">
      <c r="A296" s="22">
        <v>5077</v>
      </c>
      <c r="B296" s="20" t="s">
        <v>3041</v>
      </c>
      <c r="C296" s="20" t="s">
        <v>2534</v>
      </c>
      <c r="D296" s="10"/>
      <c r="E296" s="20" t="s">
        <v>68</v>
      </c>
      <c r="F296" s="20" t="s">
        <v>67</v>
      </c>
      <c r="G296" s="20" t="s">
        <v>67</v>
      </c>
      <c r="H296" s="20" t="s">
        <v>292</v>
      </c>
      <c r="I296" s="20" t="s">
        <v>292</v>
      </c>
      <c r="J296" s="22">
        <v>1</v>
      </c>
      <c r="K296" s="21" t="s">
        <v>3040</v>
      </c>
    </row>
    <row r="297" spans="1:11" ht="16">
      <c r="A297" s="22">
        <v>5078</v>
      </c>
      <c r="B297" s="20" t="s">
        <v>3042</v>
      </c>
      <c r="C297" s="20" t="s">
        <v>2534</v>
      </c>
      <c r="D297" s="10"/>
      <c r="E297" s="20" t="s">
        <v>68</v>
      </c>
      <c r="F297" s="20" t="s">
        <v>67</v>
      </c>
      <c r="G297" s="20" t="s">
        <v>67</v>
      </c>
      <c r="H297" s="20" t="s">
        <v>292</v>
      </c>
      <c r="I297" s="20" t="s">
        <v>292</v>
      </c>
      <c r="J297" s="22">
        <v>1</v>
      </c>
      <c r="K297" s="21" t="s">
        <v>3040</v>
      </c>
    </row>
    <row r="298" spans="1:11" ht="16">
      <c r="A298" s="22">
        <v>5079</v>
      </c>
      <c r="B298" s="20" t="s">
        <v>3043</v>
      </c>
      <c r="C298" s="20" t="s">
        <v>2534</v>
      </c>
      <c r="D298" s="10"/>
      <c r="E298" s="20" t="s">
        <v>68</v>
      </c>
      <c r="F298" s="20" t="s">
        <v>67</v>
      </c>
      <c r="G298" s="20" t="s">
        <v>67</v>
      </c>
      <c r="H298" s="20" t="s">
        <v>292</v>
      </c>
      <c r="I298" s="20" t="s">
        <v>292</v>
      </c>
      <c r="J298" s="22">
        <v>1</v>
      </c>
      <c r="K298" s="21" t="s">
        <v>3040</v>
      </c>
    </row>
    <row r="299" spans="1:11" ht="16">
      <c r="A299" s="22">
        <v>5080</v>
      </c>
      <c r="B299" s="20" t="s">
        <v>3044</v>
      </c>
      <c r="C299" s="20" t="s">
        <v>2534</v>
      </c>
      <c r="D299" s="10"/>
      <c r="E299" s="20" t="s">
        <v>68</v>
      </c>
      <c r="F299" s="20" t="s">
        <v>67</v>
      </c>
      <c r="G299" s="20" t="s">
        <v>67</v>
      </c>
      <c r="H299" s="20" t="s">
        <v>292</v>
      </c>
      <c r="I299" s="20" t="s">
        <v>292</v>
      </c>
      <c r="J299" s="22">
        <v>1</v>
      </c>
      <c r="K299" s="21" t="s">
        <v>3040</v>
      </c>
    </row>
    <row r="300" spans="1:11" ht="16">
      <c r="A300" s="22">
        <v>5081</v>
      </c>
      <c r="B300" s="20" t="s">
        <v>3045</v>
      </c>
      <c r="C300" s="20" t="s">
        <v>2534</v>
      </c>
      <c r="D300" s="10"/>
      <c r="E300" s="20" t="s">
        <v>68</v>
      </c>
      <c r="F300" s="20" t="s">
        <v>67</v>
      </c>
      <c r="G300" s="20" t="s">
        <v>67</v>
      </c>
      <c r="H300" s="20" t="s">
        <v>292</v>
      </c>
      <c r="I300" s="20" t="s">
        <v>292</v>
      </c>
      <c r="J300" s="22">
        <v>1</v>
      </c>
      <c r="K300" s="21" t="s">
        <v>3040</v>
      </c>
    </row>
    <row r="301" spans="1:11" ht="16">
      <c r="A301" s="22">
        <v>5082</v>
      </c>
      <c r="B301" s="20" t="s">
        <v>3046</v>
      </c>
      <c r="C301" s="20" t="s">
        <v>2534</v>
      </c>
      <c r="D301" s="10"/>
      <c r="E301" s="20" t="s">
        <v>68</v>
      </c>
      <c r="F301" s="20" t="s">
        <v>67</v>
      </c>
      <c r="G301" s="20" t="s">
        <v>67</v>
      </c>
      <c r="H301" s="20" t="s">
        <v>292</v>
      </c>
      <c r="I301" s="20" t="s">
        <v>292</v>
      </c>
      <c r="J301" s="22">
        <v>1</v>
      </c>
      <c r="K301" s="21" t="s">
        <v>3040</v>
      </c>
    </row>
    <row r="302" spans="1:11" ht="16">
      <c r="A302" s="22">
        <v>5083</v>
      </c>
      <c r="B302" s="20" t="s">
        <v>3047</v>
      </c>
      <c r="C302" s="20" t="s">
        <v>2534</v>
      </c>
      <c r="D302" s="10"/>
      <c r="E302" s="20" t="s">
        <v>68</v>
      </c>
      <c r="F302" s="20" t="s">
        <v>67</v>
      </c>
      <c r="G302" s="20" t="s">
        <v>67</v>
      </c>
      <c r="H302" s="20" t="s">
        <v>292</v>
      </c>
      <c r="I302" s="20" t="s">
        <v>292</v>
      </c>
      <c r="J302" s="22">
        <v>1</v>
      </c>
      <c r="K302" s="21" t="s">
        <v>3040</v>
      </c>
    </row>
    <row r="303" spans="1:11" ht="16">
      <c r="A303" s="22">
        <v>5084</v>
      </c>
      <c r="B303" s="20" t="s">
        <v>3048</v>
      </c>
      <c r="C303" s="20" t="s">
        <v>2534</v>
      </c>
      <c r="D303" s="10"/>
      <c r="E303" s="20" t="s">
        <v>68</v>
      </c>
      <c r="F303" s="20" t="s">
        <v>67</v>
      </c>
      <c r="G303" s="20" t="s">
        <v>67</v>
      </c>
      <c r="H303" s="20" t="s">
        <v>292</v>
      </c>
      <c r="I303" s="20" t="s">
        <v>292</v>
      </c>
      <c r="J303" s="22">
        <v>1</v>
      </c>
      <c r="K303" s="21" t="s">
        <v>3049</v>
      </c>
    </row>
    <row r="304" spans="1:11" ht="16">
      <c r="A304" s="22">
        <v>5085</v>
      </c>
      <c r="B304" s="20" t="s">
        <v>3050</v>
      </c>
      <c r="C304" s="20" t="s">
        <v>2534</v>
      </c>
      <c r="D304" s="10"/>
      <c r="E304" s="20" t="s">
        <v>68</v>
      </c>
      <c r="F304" s="20" t="s">
        <v>67</v>
      </c>
      <c r="G304" s="20" t="s">
        <v>67</v>
      </c>
      <c r="H304" s="20" t="s">
        <v>292</v>
      </c>
      <c r="I304" s="20" t="s">
        <v>292</v>
      </c>
      <c r="J304" s="22">
        <v>1</v>
      </c>
      <c r="K304" s="21" t="s">
        <v>3049</v>
      </c>
    </row>
    <row r="305" spans="1:11" ht="16">
      <c r="A305" s="22">
        <v>5086</v>
      </c>
      <c r="B305" s="20" t="s">
        <v>3051</v>
      </c>
      <c r="C305" s="20" t="s">
        <v>2534</v>
      </c>
      <c r="D305" s="10"/>
      <c r="E305" s="20" t="s">
        <v>68</v>
      </c>
      <c r="F305" s="20" t="s">
        <v>67</v>
      </c>
      <c r="G305" s="20" t="s">
        <v>67</v>
      </c>
      <c r="H305" s="20" t="s">
        <v>292</v>
      </c>
      <c r="I305" s="20" t="s">
        <v>292</v>
      </c>
      <c r="J305" s="22">
        <v>1</v>
      </c>
      <c r="K305" s="21" t="s">
        <v>3049</v>
      </c>
    </row>
    <row r="306" spans="1:11" ht="16">
      <c r="A306" s="22">
        <v>5087</v>
      </c>
      <c r="B306" s="20" t="s">
        <v>3052</v>
      </c>
      <c r="C306" s="20" t="s">
        <v>2534</v>
      </c>
      <c r="D306" s="10"/>
      <c r="E306" s="20" t="s">
        <v>67</v>
      </c>
      <c r="F306" s="20" t="s">
        <v>67</v>
      </c>
      <c r="G306" s="20" t="s">
        <v>67</v>
      </c>
      <c r="H306" s="20" t="s">
        <v>292</v>
      </c>
      <c r="I306" s="20" t="s">
        <v>292</v>
      </c>
      <c r="J306" s="22">
        <v>1</v>
      </c>
      <c r="K306" s="21" t="s">
        <v>3049</v>
      </c>
    </row>
    <row r="307" spans="1:11" ht="16">
      <c r="A307" s="22">
        <v>5088</v>
      </c>
      <c r="B307" s="20" t="s">
        <v>3053</v>
      </c>
      <c r="C307" s="20" t="s">
        <v>2534</v>
      </c>
      <c r="D307" s="10"/>
      <c r="E307" s="20" t="s">
        <v>68</v>
      </c>
      <c r="F307" s="20" t="s">
        <v>67</v>
      </c>
      <c r="G307" s="20" t="s">
        <v>67</v>
      </c>
      <c r="H307" s="20" t="s">
        <v>292</v>
      </c>
      <c r="I307" s="20" t="s">
        <v>292</v>
      </c>
      <c r="J307" s="22">
        <v>1</v>
      </c>
      <c r="K307" s="21" t="s">
        <v>3049</v>
      </c>
    </row>
    <row r="308" spans="1:11" ht="16">
      <c r="A308" s="22">
        <v>5089</v>
      </c>
      <c r="B308" s="20" t="s">
        <v>3054</v>
      </c>
      <c r="C308" s="20" t="s">
        <v>2534</v>
      </c>
      <c r="D308" s="10"/>
      <c r="E308" s="20" t="s">
        <v>68</v>
      </c>
      <c r="F308" s="20" t="s">
        <v>67</v>
      </c>
      <c r="G308" s="20" t="s">
        <v>67</v>
      </c>
      <c r="H308" s="20" t="s">
        <v>292</v>
      </c>
      <c r="I308" s="20" t="s">
        <v>292</v>
      </c>
      <c r="J308" s="22">
        <v>1</v>
      </c>
      <c r="K308" s="21" t="s">
        <v>3049</v>
      </c>
    </row>
    <row r="309" spans="1:11" ht="16">
      <c r="A309" s="22">
        <v>5090</v>
      </c>
      <c r="B309" s="20" t="s">
        <v>3055</v>
      </c>
      <c r="C309" s="20" t="s">
        <v>2534</v>
      </c>
      <c r="D309" s="10"/>
      <c r="E309" s="20" t="s">
        <v>68</v>
      </c>
      <c r="F309" s="20" t="s">
        <v>67</v>
      </c>
      <c r="G309" s="20" t="s">
        <v>67</v>
      </c>
      <c r="H309" s="20" t="s">
        <v>292</v>
      </c>
      <c r="I309" s="20" t="s">
        <v>292</v>
      </c>
      <c r="J309" s="22">
        <v>1</v>
      </c>
      <c r="K309" s="21" t="s">
        <v>3049</v>
      </c>
    </row>
    <row r="310" spans="1:11" ht="16">
      <c r="A310" s="22">
        <v>5091</v>
      </c>
      <c r="B310" s="20" t="s">
        <v>3056</v>
      </c>
      <c r="C310" s="20" t="s">
        <v>2534</v>
      </c>
      <c r="D310" s="10"/>
      <c r="E310" s="20" t="s">
        <v>68</v>
      </c>
      <c r="F310" s="20" t="s">
        <v>67</v>
      </c>
      <c r="G310" s="20" t="s">
        <v>67</v>
      </c>
      <c r="H310" s="20" t="s">
        <v>292</v>
      </c>
      <c r="I310" s="20" t="s">
        <v>292</v>
      </c>
      <c r="J310" s="22">
        <v>1</v>
      </c>
      <c r="K310" s="21" t="s">
        <v>3057</v>
      </c>
    </row>
    <row r="311" spans="1:11" ht="16">
      <c r="A311" s="22">
        <v>5092</v>
      </c>
      <c r="B311" s="20" t="s">
        <v>3058</v>
      </c>
      <c r="C311" s="20" t="s">
        <v>2534</v>
      </c>
      <c r="D311" s="10"/>
      <c r="E311" s="20" t="s">
        <v>68</v>
      </c>
      <c r="F311" s="20" t="s">
        <v>67</v>
      </c>
      <c r="G311" s="20" t="s">
        <v>67</v>
      </c>
      <c r="H311" s="20" t="s">
        <v>4</v>
      </c>
      <c r="I311" s="20" t="s">
        <v>4</v>
      </c>
      <c r="J311" s="22">
        <v>1</v>
      </c>
      <c r="K311" s="21" t="s">
        <v>3059</v>
      </c>
    </row>
    <row r="312" spans="1:11" ht="16">
      <c r="A312" s="22">
        <v>5093</v>
      </c>
      <c r="B312" s="20" t="s">
        <v>3060</v>
      </c>
      <c r="C312" s="20" t="s">
        <v>2534</v>
      </c>
      <c r="D312" s="10"/>
      <c r="E312" s="20" t="s">
        <v>68</v>
      </c>
      <c r="F312" s="20" t="s">
        <v>67</v>
      </c>
      <c r="G312" s="20" t="s">
        <v>67</v>
      </c>
      <c r="H312" s="20" t="s">
        <v>292</v>
      </c>
      <c r="I312" s="20" t="s">
        <v>292</v>
      </c>
      <c r="J312" s="22">
        <v>1</v>
      </c>
      <c r="K312" s="21" t="s">
        <v>3061</v>
      </c>
    </row>
    <row r="313" spans="1:11" ht="16">
      <c r="A313" s="22">
        <v>5094</v>
      </c>
      <c r="B313" s="20" t="s">
        <v>3062</v>
      </c>
      <c r="C313" s="20" t="s">
        <v>2534</v>
      </c>
      <c r="D313" s="10"/>
      <c r="E313" s="20" t="s">
        <v>68</v>
      </c>
      <c r="F313" s="20" t="s">
        <v>67</v>
      </c>
      <c r="G313" s="20" t="s">
        <v>67</v>
      </c>
      <c r="H313" s="20" t="s">
        <v>292</v>
      </c>
      <c r="I313" s="20" t="s">
        <v>292</v>
      </c>
      <c r="J313" s="22">
        <v>1</v>
      </c>
      <c r="K313" s="21" t="s">
        <v>3061</v>
      </c>
    </row>
    <row r="314" spans="1:11" ht="16">
      <c r="A314" s="22">
        <v>5095</v>
      </c>
      <c r="B314" s="20" t="s">
        <v>3063</v>
      </c>
      <c r="C314" s="20" t="s">
        <v>2534</v>
      </c>
      <c r="D314" s="10"/>
      <c r="E314" s="20" t="s">
        <v>68</v>
      </c>
      <c r="F314" s="20" t="s">
        <v>67</v>
      </c>
      <c r="G314" s="20" t="s">
        <v>67</v>
      </c>
      <c r="H314" s="20" t="s">
        <v>292</v>
      </c>
      <c r="I314" s="20" t="s">
        <v>292</v>
      </c>
      <c r="J314" s="22">
        <v>1</v>
      </c>
      <c r="K314" s="21" t="s">
        <v>3061</v>
      </c>
    </row>
    <row r="315" spans="1:11" ht="16">
      <c r="A315" s="22">
        <v>5096</v>
      </c>
      <c r="B315" s="20" t="s">
        <v>3064</v>
      </c>
      <c r="C315" s="20" t="s">
        <v>2534</v>
      </c>
      <c r="D315" s="22">
        <v>1183</v>
      </c>
      <c r="E315" s="20" t="s">
        <v>68</v>
      </c>
      <c r="F315" s="20" t="s">
        <v>67</v>
      </c>
      <c r="G315" s="20" t="s">
        <v>67</v>
      </c>
      <c r="H315" s="20" t="s">
        <v>3065</v>
      </c>
      <c r="I315" s="20" t="s">
        <v>292</v>
      </c>
      <c r="J315" s="22">
        <v>1</v>
      </c>
      <c r="K315" s="21" t="s">
        <v>3066</v>
      </c>
    </row>
    <row r="316" spans="1:11" ht="16">
      <c r="A316" s="22">
        <v>5097</v>
      </c>
      <c r="B316" s="20" t="s">
        <v>3067</v>
      </c>
      <c r="C316" s="20" t="s">
        <v>2534</v>
      </c>
      <c r="D316" s="10"/>
      <c r="E316" s="20" t="s">
        <v>67</v>
      </c>
      <c r="F316" s="20" t="s">
        <v>67</v>
      </c>
      <c r="G316" s="20" t="s">
        <v>67</v>
      </c>
      <c r="H316" s="20" t="s">
        <v>292</v>
      </c>
      <c r="I316" s="20" t="s">
        <v>292</v>
      </c>
      <c r="J316" s="22">
        <v>1</v>
      </c>
      <c r="K316" s="21" t="s">
        <v>3068</v>
      </c>
    </row>
    <row r="317" spans="1:11" ht="16">
      <c r="A317" s="22">
        <v>5098</v>
      </c>
      <c r="B317" s="20" t="s">
        <v>3069</v>
      </c>
      <c r="C317" s="20" t="s">
        <v>2534</v>
      </c>
      <c r="D317" s="10"/>
      <c r="E317" s="20" t="s">
        <v>67</v>
      </c>
      <c r="F317" s="20" t="s">
        <v>67</v>
      </c>
      <c r="G317" s="20" t="s">
        <v>67</v>
      </c>
      <c r="H317" s="20" t="s">
        <v>292</v>
      </c>
      <c r="I317" s="20" t="s">
        <v>292</v>
      </c>
      <c r="J317" s="22">
        <v>1</v>
      </c>
      <c r="K317" s="21" t="s">
        <v>3068</v>
      </c>
    </row>
    <row r="318" spans="1:11" ht="16">
      <c r="A318" s="22">
        <v>5099</v>
      </c>
      <c r="B318" s="20" t="s">
        <v>3070</v>
      </c>
      <c r="C318" s="20" t="s">
        <v>2534</v>
      </c>
      <c r="D318" s="10"/>
      <c r="E318" s="20" t="s">
        <v>67</v>
      </c>
      <c r="F318" s="20" t="s">
        <v>67</v>
      </c>
      <c r="G318" s="20" t="s">
        <v>67</v>
      </c>
      <c r="H318" s="20" t="s">
        <v>292</v>
      </c>
      <c r="I318" s="20" t="s">
        <v>292</v>
      </c>
      <c r="J318" s="22">
        <v>1</v>
      </c>
      <c r="K318" s="21" t="s">
        <v>3068</v>
      </c>
    </row>
    <row r="319" spans="1:11" ht="16">
      <c r="A319" s="22">
        <v>5100</v>
      </c>
      <c r="B319" s="20" t="s">
        <v>3071</v>
      </c>
      <c r="C319" s="20" t="s">
        <v>2534</v>
      </c>
      <c r="D319" s="10"/>
      <c r="E319" s="20" t="s">
        <v>67</v>
      </c>
      <c r="F319" s="20" t="s">
        <v>67</v>
      </c>
      <c r="G319" s="20" t="s">
        <v>67</v>
      </c>
      <c r="H319" s="20" t="s">
        <v>292</v>
      </c>
      <c r="I319" s="20" t="s">
        <v>292</v>
      </c>
      <c r="J319" s="22">
        <v>1</v>
      </c>
      <c r="K319" s="21" t="s">
        <v>3068</v>
      </c>
    </row>
    <row r="320" spans="1:11" ht="16">
      <c r="A320" s="22">
        <v>5101</v>
      </c>
      <c r="B320" s="20" t="s">
        <v>3072</v>
      </c>
      <c r="C320" s="20" t="s">
        <v>2534</v>
      </c>
      <c r="D320" s="10"/>
      <c r="E320" s="20" t="s">
        <v>67</v>
      </c>
      <c r="F320" s="20" t="s">
        <v>67</v>
      </c>
      <c r="G320" s="20" t="s">
        <v>67</v>
      </c>
      <c r="H320" s="20" t="s">
        <v>292</v>
      </c>
      <c r="I320" s="20" t="s">
        <v>292</v>
      </c>
      <c r="J320" s="22">
        <v>1</v>
      </c>
      <c r="K320" s="21" t="s">
        <v>3068</v>
      </c>
    </row>
    <row r="321" spans="1:11" ht="16">
      <c r="A321" s="22">
        <v>5102</v>
      </c>
      <c r="B321" s="20" t="s">
        <v>3073</v>
      </c>
      <c r="C321" s="20" t="s">
        <v>2534</v>
      </c>
      <c r="D321" s="10"/>
      <c r="E321" s="20" t="s">
        <v>67</v>
      </c>
      <c r="F321" s="20" t="s">
        <v>67</v>
      </c>
      <c r="G321" s="20" t="s">
        <v>67</v>
      </c>
      <c r="H321" s="20" t="s">
        <v>292</v>
      </c>
      <c r="I321" s="20" t="s">
        <v>292</v>
      </c>
      <c r="J321" s="22">
        <v>1</v>
      </c>
      <c r="K321" s="21" t="s">
        <v>3068</v>
      </c>
    </row>
    <row r="322" spans="1:11" ht="16">
      <c r="A322" s="22">
        <v>5103</v>
      </c>
      <c r="B322" s="20" t="s">
        <v>3074</v>
      </c>
      <c r="C322" s="20" t="s">
        <v>2534</v>
      </c>
      <c r="D322" s="10"/>
      <c r="E322" s="20" t="s">
        <v>67</v>
      </c>
      <c r="F322" s="20" t="s">
        <v>67</v>
      </c>
      <c r="G322" s="20" t="s">
        <v>67</v>
      </c>
      <c r="H322" s="20" t="s">
        <v>292</v>
      </c>
      <c r="I322" s="20" t="s">
        <v>292</v>
      </c>
      <c r="J322" s="22">
        <v>1</v>
      </c>
      <c r="K322" s="21" t="s">
        <v>3068</v>
      </c>
    </row>
    <row r="323" spans="1:11" ht="16">
      <c r="A323" s="22">
        <v>5104</v>
      </c>
      <c r="B323" s="20" t="s">
        <v>3075</v>
      </c>
      <c r="C323" s="20" t="s">
        <v>2534</v>
      </c>
      <c r="D323" s="10"/>
      <c r="E323" s="20" t="s">
        <v>67</v>
      </c>
      <c r="F323" s="20" t="s">
        <v>67</v>
      </c>
      <c r="G323" s="20" t="s">
        <v>67</v>
      </c>
      <c r="H323" s="20" t="s">
        <v>292</v>
      </c>
      <c r="I323" s="20" t="s">
        <v>292</v>
      </c>
      <c r="J323" s="22">
        <v>1</v>
      </c>
      <c r="K323" s="21" t="s">
        <v>3068</v>
      </c>
    </row>
    <row r="324" spans="1:11" ht="16">
      <c r="A324" s="22">
        <v>5105</v>
      </c>
      <c r="B324" s="20" t="s">
        <v>3076</v>
      </c>
      <c r="C324" s="20" t="s">
        <v>2534</v>
      </c>
      <c r="D324" s="10"/>
      <c r="E324" s="20" t="s">
        <v>67</v>
      </c>
      <c r="F324" s="20" t="s">
        <v>67</v>
      </c>
      <c r="G324" s="20" t="s">
        <v>67</v>
      </c>
      <c r="H324" s="20" t="s">
        <v>292</v>
      </c>
      <c r="I324" s="20" t="s">
        <v>292</v>
      </c>
      <c r="J324" s="22">
        <v>1</v>
      </c>
      <c r="K324" s="21" t="s">
        <v>3068</v>
      </c>
    </row>
    <row r="325" spans="1:11" ht="16">
      <c r="A325" s="22">
        <v>5106</v>
      </c>
      <c r="B325" s="20" t="s">
        <v>3077</v>
      </c>
      <c r="C325" s="20" t="s">
        <v>2534</v>
      </c>
      <c r="D325" s="10"/>
      <c r="E325" s="20" t="s">
        <v>67</v>
      </c>
      <c r="F325" s="20" t="s">
        <v>67</v>
      </c>
      <c r="G325" s="20" t="s">
        <v>67</v>
      </c>
      <c r="H325" s="20" t="s">
        <v>292</v>
      </c>
      <c r="I325" s="20" t="s">
        <v>292</v>
      </c>
      <c r="J325" s="22">
        <v>1</v>
      </c>
      <c r="K325" s="21" t="s">
        <v>3078</v>
      </c>
    </row>
    <row r="326" spans="1:11" ht="16">
      <c r="A326" s="22">
        <v>5107</v>
      </c>
      <c r="B326" s="20" t="s">
        <v>3079</v>
      </c>
      <c r="C326" s="20" t="s">
        <v>2534</v>
      </c>
      <c r="D326" s="22">
        <v>1161</v>
      </c>
      <c r="E326" s="20" t="s">
        <v>68</v>
      </c>
      <c r="F326" s="20" t="s">
        <v>67</v>
      </c>
      <c r="G326" s="20" t="s">
        <v>67</v>
      </c>
      <c r="H326" s="20" t="s">
        <v>3080</v>
      </c>
      <c r="I326" s="20" t="s">
        <v>3081</v>
      </c>
      <c r="J326" s="22">
        <v>1</v>
      </c>
      <c r="K326" s="21" t="s">
        <v>3068</v>
      </c>
    </row>
    <row r="327" spans="1:11" ht="16">
      <c r="A327" s="22">
        <v>5108</v>
      </c>
      <c r="B327" s="20" t="s">
        <v>3082</v>
      </c>
      <c r="C327" s="20" t="s">
        <v>2534</v>
      </c>
      <c r="D327" s="10"/>
      <c r="E327" s="20" t="s">
        <v>68</v>
      </c>
      <c r="F327" s="20" t="s">
        <v>67</v>
      </c>
      <c r="G327" s="20" t="s">
        <v>67</v>
      </c>
      <c r="H327" s="20" t="s">
        <v>292</v>
      </c>
      <c r="I327" s="20" t="s">
        <v>292</v>
      </c>
      <c r="J327" s="22">
        <v>1</v>
      </c>
      <c r="K327" s="21" t="s">
        <v>3068</v>
      </c>
    </row>
    <row r="328" spans="1:11" ht="16">
      <c r="A328" s="22">
        <v>5109</v>
      </c>
      <c r="B328" s="20" t="s">
        <v>3083</v>
      </c>
      <c r="C328" s="20" t="s">
        <v>2534</v>
      </c>
      <c r="D328" s="22">
        <v>1195</v>
      </c>
      <c r="E328" s="20" t="s">
        <v>67</v>
      </c>
      <c r="F328" s="20" t="s">
        <v>67</v>
      </c>
      <c r="G328" s="20" t="s">
        <v>67</v>
      </c>
      <c r="H328" s="20" t="s">
        <v>3084</v>
      </c>
      <c r="I328" s="20" t="s">
        <v>3085</v>
      </c>
      <c r="J328" s="22">
        <v>1</v>
      </c>
      <c r="K328" s="21" t="s">
        <v>3086</v>
      </c>
    </row>
    <row r="329" spans="1:11" ht="16">
      <c r="A329" s="22">
        <v>5110</v>
      </c>
      <c r="B329" s="20" t="s">
        <v>3087</v>
      </c>
      <c r="C329" s="20" t="s">
        <v>2534</v>
      </c>
      <c r="D329" s="10"/>
      <c r="E329" s="20" t="s">
        <v>68</v>
      </c>
      <c r="F329" s="20" t="s">
        <v>67</v>
      </c>
      <c r="G329" s="20" t="s">
        <v>67</v>
      </c>
      <c r="H329" s="20" t="s">
        <v>292</v>
      </c>
      <c r="I329" s="20" t="s">
        <v>292</v>
      </c>
      <c r="J329" s="22">
        <v>1</v>
      </c>
      <c r="K329" s="21" t="s">
        <v>3068</v>
      </c>
    </row>
    <row r="330" spans="1:11" ht="16">
      <c r="A330" s="22">
        <v>5111</v>
      </c>
      <c r="B330" s="20" t="s">
        <v>3088</v>
      </c>
      <c r="C330" s="20" t="s">
        <v>2534</v>
      </c>
      <c r="D330" s="10"/>
      <c r="E330" s="20" t="s">
        <v>67</v>
      </c>
      <c r="F330" s="20" t="s">
        <v>67</v>
      </c>
      <c r="G330" s="20" t="s">
        <v>67</v>
      </c>
      <c r="H330" s="20" t="s">
        <v>292</v>
      </c>
      <c r="I330" s="20" t="s">
        <v>292</v>
      </c>
      <c r="J330" s="22">
        <v>1</v>
      </c>
      <c r="K330" s="21" t="s">
        <v>3068</v>
      </c>
    </row>
    <row r="331" spans="1:11" ht="16">
      <c r="A331" s="22">
        <v>5112</v>
      </c>
      <c r="B331" s="20" t="s">
        <v>3089</v>
      </c>
      <c r="C331" s="20" t="s">
        <v>2534</v>
      </c>
      <c r="D331" s="10"/>
      <c r="E331" s="20" t="s">
        <v>68</v>
      </c>
      <c r="F331" s="20" t="s">
        <v>67</v>
      </c>
      <c r="G331" s="20" t="s">
        <v>67</v>
      </c>
      <c r="H331" s="20" t="s">
        <v>292</v>
      </c>
      <c r="I331" s="20" t="s">
        <v>292</v>
      </c>
      <c r="J331" s="22">
        <v>1</v>
      </c>
      <c r="K331" s="21" t="s">
        <v>3068</v>
      </c>
    </row>
    <row r="332" spans="1:11" ht="16">
      <c r="A332" s="22">
        <v>5113</v>
      </c>
      <c r="B332" s="20" t="s">
        <v>3090</v>
      </c>
      <c r="C332" s="20" t="s">
        <v>2534</v>
      </c>
      <c r="D332" s="10"/>
      <c r="E332" s="20" t="s">
        <v>67</v>
      </c>
      <c r="F332" s="20" t="s">
        <v>67</v>
      </c>
      <c r="G332" s="20" t="s">
        <v>67</v>
      </c>
      <c r="H332" s="20" t="s">
        <v>292</v>
      </c>
      <c r="I332" s="20" t="s">
        <v>292</v>
      </c>
      <c r="J332" s="22">
        <v>1</v>
      </c>
      <c r="K332" s="21" t="s">
        <v>3068</v>
      </c>
    </row>
    <row r="333" spans="1:11" ht="16">
      <c r="A333" s="22">
        <v>5114</v>
      </c>
      <c r="B333" s="20" t="s">
        <v>3091</v>
      </c>
      <c r="C333" s="20" t="s">
        <v>2534</v>
      </c>
      <c r="D333" s="10"/>
      <c r="E333" s="20" t="s">
        <v>68</v>
      </c>
      <c r="F333" s="20" t="s">
        <v>67</v>
      </c>
      <c r="G333" s="20" t="s">
        <v>67</v>
      </c>
      <c r="H333" s="20" t="s">
        <v>292</v>
      </c>
      <c r="I333" s="20" t="s">
        <v>292</v>
      </c>
      <c r="J333" s="22">
        <v>1</v>
      </c>
      <c r="K333" s="21" t="s">
        <v>3068</v>
      </c>
    </row>
    <row r="334" spans="1:11" ht="16">
      <c r="A334" s="22">
        <v>5115</v>
      </c>
      <c r="B334" s="20" t="s">
        <v>3092</v>
      </c>
      <c r="C334" s="20" t="s">
        <v>2534</v>
      </c>
      <c r="D334" s="10"/>
      <c r="E334" s="20" t="s">
        <v>68</v>
      </c>
      <c r="F334" s="20" t="s">
        <v>67</v>
      </c>
      <c r="G334" s="20" t="s">
        <v>67</v>
      </c>
      <c r="H334" s="20" t="s">
        <v>292</v>
      </c>
      <c r="I334" s="20" t="s">
        <v>292</v>
      </c>
      <c r="J334" s="22">
        <v>1</v>
      </c>
      <c r="K334" s="21" t="s">
        <v>3068</v>
      </c>
    </row>
    <row r="335" spans="1:11" ht="16">
      <c r="A335" s="22">
        <v>5116</v>
      </c>
      <c r="B335" s="20" t="s">
        <v>3093</v>
      </c>
      <c r="C335" s="20" t="s">
        <v>2534</v>
      </c>
      <c r="D335" s="10"/>
      <c r="E335" s="20" t="s">
        <v>68</v>
      </c>
      <c r="F335" s="20" t="s">
        <v>67</v>
      </c>
      <c r="G335" s="20" t="s">
        <v>67</v>
      </c>
      <c r="H335" s="20" t="s">
        <v>292</v>
      </c>
      <c r="I335" s="20" t="s">
        <v>292</v>
      </c>
      <c r="J335" s="22">
        <v>1</v>
      </c>
      <c r="K335" s="21" t="s">
        <v>3068</v>
      </c>
    </row>
    <row r="336" spans="1:11" ht="16">
      <c r="A336" s="22">
        <v>5117</v>
      </c>
      <c r="B336" s="20" t="s">
        <v>3094</v>
      </c>
      <c r="C336" s="20" t="s">
        <v>2534</v>
      </c>
      <c r="D336" s="10"/>
      <c r="E336" s="20" t="s">
        <v>68</v>
      </c>
      <c r="F336" s="20" t="s">
        <v>67</v>
      </c>
      <c r="G336" s="20" t="s">
        <v>67</v>
      </c>
      <c r="H336" s="20" t="s">
        <v>292</v>
      </c>
      <c r="I336" s="20" t="s">
        <v>292</v>
      </c>
      <c r="J336" s="22">
        <v>1</v>
      </c>
      <c r="K336" s="21" t="s">
        <v>3068</v>
      </c>
    </row>
    <row r="337" spans="1:11" ht="16">
      <c r="A337" s="22">
        <v>5118</v>
      </c>
      <c r="B337" s="20" t="s">
        <v>3095</v>
      </c>
      <c r="C337" s="20" t="s">
        <v>2534</v>
      </c>
      <c r="D337" s="22">
        <v>1151</v>
      </c>
      <c r="E337" s="20" t="s">
        <v>68</v>
      </c>
      <c r="F337" s="20" t="s">
        <v>67</v>
      </c>
      <c r="G337" s="20" t="s">
        <v>67</v>
      </c>
      <c r="H337" s="20" t="s">
        <v>292</v>
      </c>
      <c r="I337" s="20" t="s">
        <v>292</v>
      </c>
      <c r="J337" s="22">
        <v>1</v>
      </c>
      <c r="K337" s="21" t="s">
        <v>3096</v>
      </c>
    </row>
    <row r="338" spans="1:11" ht="16">
      <c r="A338" s="22">
        <v>5119</v>
      </c>
      <c r="B338" s="20" t="s">
        <v>3097</v>
      </c>
      <c r="C338" s="20" t="s">
        <v>2534</v>
      </c>
      <c r="D338" s="22">
        <v>1210</v>
      </c>
      <c r="E338" s="20" t="s">
        <v>68</v>
      </c>
      <c r="F338" s="20" t="s">
        <v>67</v>
      </c>
      <c r="G338" s="20" t="s">
        <v>67</v>
      </c>
      <c r="H338" s="20" t="s">
        <v>3098</v>
      </c>
      <c r="I338" s="20" t="s">
        <v>292</v>
      </c>
      <c r="J338" s="22">
        <v>1</v>
      </c>
      <c r="K338" s="21" t="s">
        <v>3096</v>
      </c>
    </row>
    <row r="339" spans="1:11" ht="16">
      <c r="A339" s="22">
        <v>5120</v>
      </c>
      <c r="B339" s="20" t="s">
        <v>3099</v>
      </c>
      <c r="C339" s="20" t="s">
        <v>2534</v>
      </c>
      <c r="D339" s="22">
        <v>1180</v>
      </c>
      <c r="E339" s="20" t="s">
        <v>68</v>
      </c>
      <c r="F339" s="20" t="s">
        <v>67</v>
      </c>
      <c r="G339" s="20" t="s">
        <v>67</v>
      </c>
      <c r="H339" s="20" t="s">
        <v>292</v>
      </c>
      <c r="I339" s="20" t="s">
        <v>292</v>
      </c>
      <c r="J339" s="22">
        <v>1</v>
      </c>
      <c r="K339" s="21" t="s">
        <v>3100</v>
      </c>
    </row>
    <row r="340" spans="1:11" ht="16">
      <c r="A340" s="22">
        <v>5121</v>
      </c>
      <c r="B340" s="20" t="s">
        <v>3101</v>
      </c>
      <c r="C340" s="20" t="s">
        <v>2534</v>
      </c>
      <c r="D340" s="22">
        <v>1173</v>
      </c>
      <c r="E340" s="20" t="s">
        <v>67</v>
      </c>
      <c r="F340" s="20" t="s">
        <v>67</v>
      </c>
      <c r="G340" s="20" t="s">
        <v>67</v>
      </c>
      <c r="H340" s="20" t="s">
        <v>3102</v>
      </c>
      <c r="I340" s="20" t="s">
        <v>292</v>
      </c>
      <c r="J340" s="22">
        <v>1</v>
      </c>
      <c r="K340" s="21" t="s">
        <v>3103</v>
      </c>
    </row>
    <row r="341" spans="1:11" ht="16">
      <c r="A341" s="22">
        <v>5122</v>
      </c>
      <c r="B341" s="20" t="s">
        <v>3104</v>
      </c>
      <c r="C341" s="20" t="s">
        <v>2534</v>
      </c>
      <c r="D341" s="22">
        <v>1210</v>
      </c>
      <c r="E341" s="20" t="s">
        <v>67</v>
      </c>
      <c r="F341" s="20" t="s">
        <v>67</v>
      </c>
      <c r="G341" s="20" t="s">
        <v>67</v>
      </c>
      <c r="H341" s="20" t="s">
        <v>3105</v>
      </c>
      <c r="I341" s="20" t="s">
        <v>292</v>
      </c>
      <c r="J341" s="22">
        <v>1</v>
      </c>
      <c r="K341" s="21" t="s">
        <v>3106</v>
      </c>
    </row>
    <row r="342" spans="1:11" ht="16">
      <c r="A342" s="22">
        <v>5123</v>
      </c>
      <c r="B342" s="20" t="s">
        <v>3107</v>
      </c>
      <c r="C342" s="20" t="s">
        <v>2534</v>
      </c>
      <c r="D342" s="22">
        <v>1210</v>
      </c>
      <c r="E342" s="20" t="s">
        <v>68</v>
      </c>
      <c r="F342" s="20" t="s">
        <v>67</v>
      </c>
      <c r="G342" s="20" t="s">
        <v>67</v>
      </c>
      <c r="H342" s="20" t="s">
        <v>3108</v>
      </c>
      <c r="I342" s="20" t="s">
        <v>292</v>
      </c>
      <c r="J342" s="22">
        <v>1</v>
      </c>
      <c r="K342" s="21" t="s">
        <v>3109</v>
      </c>
    </row>
    <row r="343" spans="1:11" ht="16">
      <c r="A343" s="22">
        <v>5124</v>
      </c>
      <c r="B343" s="20" t="s">
        <v>3110</v>
      </c>
      <c r="C343" s="20" t="s">
        <v>2534</v>
      </c>
      <c r="D343" s="22">
        <v>1196</v>
      </c>
      <c r="E343" s="20" t="s">
        <v>68</v>
      </c>
      <c r="F343" s="20" t="s">
        <v>67</v>
      </c>
      <c r="G343" s="20" t="s">
        <v>67</v>
      </c>
      <c r="H343" s="20" t="s">
        <v>3111</v>
      </c>
      <c r="I343" s="20" t="s">
        <v>292</v>
      </c>
      <c r="J343" s="22">
        <v>1</v>
      </c>
      <c r="K343" s="21" t="s">
        <v>3112</v>
      </c>
    </row>
    <row r="344" spans="1:11" ht="16">
      <c r="A344" s="22">
        <v>5125</v>
      </c>
      <c r="B344" s="20" t="s">
        <v>3113</v>
      </c>
      <c r="C344" s="20" t="s">
        <v>2534</v>
      </c>
      <c r="D344" s="10"/>
      <c r="E344" s="20" t="s">
        <v>68</v>
      </c>
      <c r="F344" s="20" t="s">
        <v>67</v>
      </c>
      <c r="G344" s="20" t="s">
        <v>67</v>
      </c>
      <c r="H344" s="20" t="s">
        <v>292</v>
      </c>
      <c r="I344" s="20" t="s">
        <v>292</v>
      </c>
      <c r="J344" s="22">
        <v>1</v>
      </c>
      <c r="K344" s="21" t="s">
        <v>3114</v>
      </c>
    </row>
    <row r="345" spans="1:11" ht="16">
      <c r="A345" s="22">
        <v>5126</v>
      </c>
      <c r="B345" s="20" t="s">
        <v>3115</v>
      </c>
      <c r="C345" s="20" t="s">
        <v>2534</v>
      </c>
      <c r="D345" s="22">
        <v>1212</v>
      </c>
      <c r="E345" s="20" t="s">
        <v>68</v>
      </c>
      <c r="F345" s="20" t="s">
        <v>67</v>
      </c>
      <c r="G345" s="20" t="s">
        <v>67</v>
      </c>
      <c r="H345" s="20" t="s">
        <v>292</v>
      </c>
      <c r="I345" s="20" t="s">
        <v>292</v>
      </c>
      <c r="J345" s="22">
        <v>1</v>
      </c>
      <c r="K345" s="21" t="s">
        <v>3116</v>
      </c>
    </row>
    <row r="346" spans="1:11" ht="16">
      <c r="A346" s="22">
        <v>5127</v>
      </c>
      <c r="B346" s="20" t="s">
        <v>3117</v>
      </c>
      <c r="C346" s="20" t="s">
        <v>2534</v>
      </c>
      <c r="D346" s="10"/>
      <c r="E346" s="20" t="s">
        <v>67</v>
      </c>
      <c r="F346" s="20" t="s">
        <v>67</v>
      </c>
      <c r="G346" s="20" t="s">
        <v>67</v>
      </c>
      <c r="H346" s="20" t="s">
        <v>292</v>
      </c>
      <c r="I346" s="20" t="s">
        <v>292</v>
      </c>
      <c r="J346" s="22">
        <v>1</v>
      </c>
      <c r="K346" s="21" t="s">
        <v>3116</v>
      </c>
    </row>
    <row r="347" spans="1:11" ht="16">
      <c r="A347" s="22">
        <v>5128</v>
      </c>
      <c r="B347" s="20" t="s">
        <v>3118</v>
      </c>
      <c r="C347" s="20" t="s">
        <v>2534</v>
      </c>
      <c r="D347" s="10"/>
      <c r="E347" s="20" t="s">
        <v>68</v>
      </c>
      <c r="F347" s="20" t="s">
        <v>67</v>
      </c>
      <c r="G347" s="20" t="s">
        <v>67</v>
      </c>
      <c r="H347" s="20" t="s">
        <v>292</v>
      </c>
      <c r="I347" s="20" t="s">
        <v>292</v>
      </c>
      <c r="J347" s="22">
        <v>1</v>
      </c>
      <c r="K347" s="21" t="s">
        <v>3116</v>
      </c>
    </row>
    <row r="348" spans="1:11" ht="16">
      <c r="A348" s="22">
        <v>5129</v>
      </c>
      <c r="B348" s="20" t="s">
        <v>3119</v>
      </c>
      <c r="C348" s="20" t="s">
        <v>2534</v>
      </c>
      <c r="D348" s="10"/>
      <c r="E348" s="20" t="s">
        <v>67</v>
      </c>
      <c r="F348" s="20" t="s">
        <v>67</v>
      </c>
      <c r="G348" s="20" t="s">
        <v>67</v>
      </c>
      <c r="H348" s="20" t="s">
        <v>292</v>
      </c>
      <c r="I348" s="20" t="s">
        <v>292</v>
      </c>
      <c r="J348" s="22">
        <v>1</v>
      </c>
      <c r="K348" s="21" t="s">
        <v>3116</v>
      </c>
    </row>
    <row r="349" spans="1:11" ht="16">
      <c r="A349" s="22">
        <v>5130</v>
      </c>
      <c r="B349" s="20" t="s">
        <v>3120</v>
      </c>
      <c r="C349" s="20" t="s">
        <v>2534</v>
      </c>
      <c r="D349" s="10"/>
      <c r="E349" s="20" t="s">
        <v>68</v>
      </c>
      <c r="F349" s="20" t="s">
        <v>67</v>
      </c>
      <c r="G349" s="20" t="s">
        <v>67</v>
      </c>
      <c r="H349" s="20" t="s">
        <v>292</v>
      </c>
      <c r="I349" s="20" t="s">
        <v>292</v>
      </c>
      <c r="J349" s="22">
        <v>1</v>
      </c>
      <c r="K349" s="21" t="s">
        <v>3121</v>
      </c>
    </row>
    <row r="350" spans="1:11" ht="16">
      <c r="A350" s="22">
        <v>5131</v>
      </c>
      <c r="B350" s="20" t="s">
        <v>3122</v>
      </c>
      <c r="C350" s="20" t="s">
        <v>2534</v>
      </c>
      <c r="D350" s="10"/>
      <c r="E350" s="20" t="s">
        <v>68</v>
      </c>
      <c r="F350" s="20" t="s">
        <v>67</v>
      </c>
      <c r="G350" s="20" t="s">
        <v>67</v>
      </c>
      <c r="H350" s="20" t="s">
        <v>292</v>
      </c>
      <c r="I350" s="20" t="s">
        <v>292</v>
      </c>
      <c r="J350" s="22">
        <v>1</v>
      </c>
      <c r="K350" s="21" t="s">
        <v>3123</v>
      </c>
    </row>
    <row r="351" spans="1:11" ht="16">
      <c r="A351" s="22">
        <v>5133</v>
      </c>
      <c r="B351" s="20" t="s">
        <v>3124</v>
      </c>
      <c r="C351" s="20" t="s">
        <v>2534</v>
      </c>
      <c r="D351" s="10"/>
      <c r="E351" s="20" t="s">
        <v>68</v>
      </c>
      <c r="F351" s="20" t="s">
        <v>67</v>
      </c>
      <c r="G351" s="20" t="s">
        <v>67</v>
      </c>
      <c r="H351" s="20" t="s">
        <v>292</v>
      </c>
      <c r="I351" s="20" t="s">
        <v>292</v>
      </c>
      <c r="J351" s="22">
        <v>1</v>
      </c>
      <c r="K351" s="21" t="s">
        <v>3125</v>
      </c>
    </row>
    <row r="352" spans="1:11" ht="16">
      <c r="A352" s="22">
        <v>5134</v>
      </c>
      <c r="B352" s="20" t="s">
        <v>3126</v>
      </c>
      <c r="C352" s="20" t="s">
        <v>2534</v>
      </c>
      <c r="D352" s="22">
        <v>1159</v>
      </c>
      <c r="E352" s="20" t="s">
        <v>68</v>
      </c>
      <c r="F352" s="20" t="s">
        <v>68</v>
      </c>
      <c r="G352" s="20" t="s">
        <v>67</v>
      </c>
      <c r="H352" s="20" t="s">
        <v>3127</v>
      </c>
      <c r="I352" s="20" t="s">
        <v>3128</v>
      </c>
      <c r="J352" s="22">
        <v>1</v>
      </c>
      <c r="K352" s="21" t="s">
        <v>3125</v>
      </c>
    </row>
    <row r="353" spans="1:11" ht="16">
      <c r="A353" s="22">
        <v>5135</v>
      </c>
      <c r="B353" s="20" t="s">
        <v>3129</v>
      </c>
      <c r="C353" s="20" t="s">
        <v>2534</v>
      </c>
      <c r="D353" s="22">
        <v>1161</v>
      </c>
      <c r="E353" s="20" t="s">
        <v>68</v>
      </c>
      <c r="F353" s="20" t="s">
        <v>68</v>
      </c>
      <c r="G353" s="20" t="s">
        <v>67</v>
      </c>
      <c r="H353" s="20" t="s">
        <v>3130</v>
      </c>
      <c r="I353" s="20" t="s">
        <v>75</v>
      </c>
      <c r="J353" s="22">
        <v>1</v>
      </c>
      <c r="K353" s="21" t="s">
        <v>3131</v>
      </c>
    </row>
    <row r="354" spans="1:11" ht="16">
      <c r="A354" s="22">
        <v>5136</v>
      </c>
      <c r="B354" s="20" t="s">
        <v>3132</v>
      </c>
      <c r="C354" s="20" t="s">
        <v>2534</v>
      </c>
      <c r="D354" s="10"/>
      <c r="E354" s="20" t="s">
        <v>68</v>
      </c>
      <c r="F354" s="20" t="s">
        <v>67</v>
      </c>
      <c r="G354" s="20" t="s">
        <v>67</v>
      </c>
      <c r="H354" s="20" t="s">
        <v>292</v>
      </c>
      <c r="I354" s="20" t="s">
        <v>292</v>
      </c>
      <c r="J354" s="22">
        <v>1</v>
      </c>
      <c r="K354" s="21" t="s">
        <v>3133</v>
      </c>
    </row>
    <row r="355" spans="1:11" ht="16">
      <c r="A355" s="22">
        <v>5137</v>
      </c>
      <c r="B355" s="20" t="s">
        <v>3134</v>
      </c>
      <c r="C355" s="20" t="s">
        <v>2534</v>
      </c>
      <c r="D355" s="10"/>
      <c r="E355" s="20" t="s">
        <v>68</v>
      </c>
      <c r="F355" s="20" t="s">
        <v>67</v>
      </c>
      <c r="G355" s="20" t="s">
        <v>67</v>
      </c>
      <c r="H355" s="20" t="s">
        <v>292</v>
      </c>
      <c r="I355" s="20" t="s">
        <v>292</v>
      </c>
      <c r="J355" s="22">
        <v>1</v>
      </c>
      <c r="K355" s="21" t="s">
        <v>3135</v>
      </c>
    </row>
    <row r="356" spans="1:11" ht="16">
      <c r="A356" s="22">
        <v>5138</v>
      </c>
      <c r="B356" s="20" t="s">
        <v>3136</v>
      </c>
      <c r="C356" s="20" t="s">
        <v>2534</v>
      </c>
      <c r="D356" s="22">
        <v>1164</v>
      </c>
      <c r="E356" s="20" t="s">
        <v>68</v>
      </c>
      <c r="F356" s="20" t="s">
        <v>67</v>
      </c>
      <c r="G356" s="20" t="s">
        <v>67</v>
      </c>
      <c r="H356" s="20" t="s">
        <v>3137</v>
      </c>
      <c r="I356" s="20" t="s">
        <v>292</v>
      </c>
      <c r="J356" s="22">
        <v>1</v>
      </c>
      <c r="K356" s="21" t="s">
        <v>3135</v>
      </c>
    </row>
    <row r="357" spans="1:11" ht="16">
      <c r="A357" s="22">
        <v>5139</v>
      </c>
      <c r="B357" s="20" t="s">
        <v>3138</v>
      </c>
      <c r="C357" s="20" t="s">
        <v>2534</v>
      </c>
      <c r="D357" s="10"/>
      <c r="E357" s="20" t="s">
        <v>68</v>
      </c>
      <c r="F357" s="20" t="s">
        <v>67</v>
      </c>
      <c r="G357" s="20" t="s">
        <v>67</v>
      </c>
      <c r="H357" s="20" t="s">
        <v>292</v>
      </c>
      <c r="I357" s="20" t="s">
        <v>292</v>
      </c>
      <c r="J357" s="22">
        <v>1</v>
      </c>
      <c r="K357" s="21" t="s">
        <v>3139</v>
      </c>
    </row>
    <row r="358" spans="1:11" ht="16">
      <c r="A358" s="22">
        <v>5140</v>
      </c>
      <c r="B358" s="20" t="s">
        <v>3140</v>
      </c>
      <c r="C358" s="20" t="s">
        <v>2534</v>
      </c>
      <c r="D358" s="22">
        <v>1175</v>
      </c>
      <c r="E358" s="20" t="s">
        <v>68</v>
      </c>
      <c r="F358" s="20" t="s">
        <v>67</v>
      </c>
      <c r="G358" s="20" t="s">
        <v>67</v>
      </c>
      <c r="H358" s="20" t="s">
        <v>292</v>
      </c>
      <c r="I358" s="20" t="s">
        <v>292</v>
      </c>
      <c r="J358" s="22">
        <v>1</v>
      </c>
      <c r="K358" s="21" t="s">
        <v>3139</v>
      </c>
    </row>
    <row r="359" spans="1:11" ht="16">
      <c r="A359" s="22">
        <v>5141</v>
      </c>
      <c r="B359" s="20" t="s">
        <v>3141</v>
      </c>
      <c r="C359" s="20" t="s">
        <v>2534</v>
      </c>
      <c r="D359" s="10"/>
      <c r="E359" s="20" t="s">
        <v>68</v>
      </c>
      <c r="F359" s="20" t="s">
        <v>67</v>
      </c>
      <c r="G359" s="20" t="s">
        <v>67</v>
      </c>
      <c r="H359" s="20" t="s">
        <v>292</v>
      </c>
      <c r="I359" s="20" t="s">
        <v>292</v>
      </c>
      <c r="J359" s="22">
        <v>1</v>
      </c>
      <c r="K359" s="21" t="s">
        <v>3139</v>
      </c>
    </row>
    <row r="360" spans="1:11" ht="16">
      <c r="A360" s="22">
        <v>5144</v>
      </c>
      <c r="B360" s="20" t="s">
        <v>3142</v>
      </c>
      <c r="C360" s="20" t="s">
        <v>2534</v>
      </c>
      <c r="D360" s="10"/>
      <c r="E360" s="20" t="s">
        <v>67</v>
      </c>
      <c r="F360" s="20" t="s">
        <v>67</v>
      </c>
      <c r="G360" s="20" t="s">
        <v>67</v>
      </c>
      <c r="H360" s="20" t="s">
        <v>292</v>
      </c>
      <c r="I360" s="20" t="s">
        <v>292</v>
      </c>
      <c r="J360" s="22">
        <v>1</v>
      </c>
      <c r="K360" s="21" t="s">
        <v>3143</v>
      </c>
    </row>
    <row r="361" spans="1:11" ht="16">
      <c r="A361" s="22">
        <v>5145</v>
      </c>
      <c r="B361" s="20" t="s">
        <v>3144</v>
      </c>
      <c r="C361" s="20" t="s">
        <v>2534</v>
      </c>
      <c r="D361" s="10"/>
      <c r="E361" s="20" t="s">
        <v>68</v>
      </c>
      <c r="F361" s="20" t="s">
        <v>67</v>
      </c>
      <c r="G361" s="20" t="s">
        <v>67</v>
      </c>
      <c r="H361" s="20" t="s">
        <v>292</v>
      </c>
      <c r="I361" s="20" t="s">
        <v>292</v>
      </c>
      <c r="J361" s="22">
        <v>1</v>
      </c>
      <c r="K361" s="21" t="s">
        <v>3143</v>
      </c>
    </row>
    <row r="362" spans="1:11" ht="16">
      <c r="A362" s="22">
        <v>5146</v>
      </c>
      <c r="B362" s="20" t="s">
        <v>3145</v>
      </c>
      <c r="C362" s="20" t="s">
        <v>2534</v>
      </c>
      <c r="D362" s="10"/>
      <c r="E362" s="20" t="s">
        <v>67</v>
      </c>
      <c r="F362" s="20" t="s">
        <v>67</v>
      </c>
      <c r="G362" s="20" t="s">
        <v>67</v>
      </c>
      <c r="H362" s="20" t="s">
        <v>292</v>
      </c>
      <c r="I362" s="20" t="s">
        <v>292</v>
      </c>
      <c r="J362" s="22">
        <v>1</v>
      </c>
      <c r="K362" s="21" t="s">
        <v>3143</v>
      </c>
    </row>
    <row r="363" spans="1:11" ht="16">
      <c r="A363" s="22">
        <v>5147</v>
      </c>
      <c r="B363" s="20" t="s">
        <v>3146</v>
      </c>
      <c r="C363" s="20" t="s">
        <v>2534</v>
      </c>
      <c r="D363" s="10"/>
      <c r="E363" s="20" t="s">
        <v>67</v>
      </c>
      <c r="F363" s="20" t="s">
        <v>67</v>
      </c>
      <c r="G363" s="20" t="s">
        <v>68</v>
      </c>
      <c r="H363" s="20" t="s">
        <v>292</v>
      </c>
      <c r="I363" s="20" t="s">
        <v>292</v>
      </c>
      <c r="J363" s="22">
        <v>1</v>
      </c>
      <c r="K363" s="21" t="s">
        <v>3143</v>
      </c>
    </row>
    <row r="364" spans="1:11" ht="16">
      <c r="A364" s="22">
        <v>5148</v>
      </c>
      <c r="B364" s="20" t="s">
        <v>3147</v>
      </c>
      <c r="C364" s="20" t="s">
        <v>2534</v>
      </c>
      <c r="D364" s="10"/>
      <c r="E364" s="20" t="s">
        <v>67</v>
      </c>
      <c r="F364" s="20" t="s">
        <v>67</v>
      </c>
      <c r="G364" s="20" t="s">
        <v>67</v>
      </c>
      <c r="H364" s="20" t="s">
        <v>292</v>
      </c>
      <c r="I364" s="20" t="s">
        <v>292</v>
      </c>
      <c r="J364" s="22">
        <v>1</v>
      </c>
      <c r="K364" s="21" t="s">
        <v>3143</v>
      </c>
    </row>
    <row r="365" spans="1:11" ht="16">
      <c r="A365" s="22">
        <v>5149</v>
      </c>
      <c r="B365" s="20" t="s">
        <v>3148</v>
      </c>
      <c r="C365" s="20" t="s">
        <v>2534</v>
      </c>
      <c r="D365" s="10"/>
      <c r="E365" s="20" t="s">
        <v>67</v>
      </c>
      <c r="F365" s="20" t="s">
        <v>67</v>
      </c>
      <c r="G365" s="20" t="s">
        <v>67</v>
      </c>
      <c r="H365" s="20" t="s">
        <v>292</v>
      </c>
      <c r="I365" s="20" t="s">
        <v>292</v>
      </c>
      <c r="J365" s="22">
        <v>1</v>
      </c>
      <c r="K365" s="21" t="s">
        <v>3143</v>
      </c>
    </row>
    <row r="366" spans="1:11" ht="16">
      <c r="A366" s="22">
        <v>5150</v>
      </c>
      <c r="B366" s="20" t="s">
        <v>3149</v>
      </c>
      <c r="C366" s="20" t="s">
        <v>2534</v>
      </c>
      <c r="D366" s="10"/>
      <c r="E366" s="20" t="s">
        <v>68</v>
      </c>
      <c r="F366" s="20" t="s">
        <v>67</v>
      </c>
      <c r="G366" s="20" t="s">
        <v>67</v>
      </c>
      <c r="H366" s="20" t="s">
        <v>292</v>
      </c>
      <c r="I366" s="20" t="s">
        <v>292</v>
      </c>
      <c r="J366" s="22">
        <v>1</v>
      </c>
      <c r="K366" s="21" t="s">
        <v>3143</v>
      </c>
    </row>
    <row r="367" spans="1:11" ht="16">
      <c r="A367" s="22">
        <v>5151</v>
      </c>
      <c r="B367" s="20" t="s">
        <v>3150</v>
      </c>
      <c r="C367" s="20" t="s">
        <v>2534</v>
      </c>
      <c r="D367" s="10"/>
      <c r="E367" s="20" t="s">
        <v>68</v>
      </c>
      <c r="F367" s="20" t="s">
        <v>67</v>
      </c>
      <c r="G367" s="20" t="s">
        <v>67</v>
      </c>
      <c r="H367" s="20" t="s">
        <v>292</v>
      </c>
      <c r="I367" s="20" t="s">
        <v>292</v>
      </c>
      <c r="J367" s="22">
        <v>1</v>
      </c>
      <c r="K367" s="21" t="s">
        <v>3143</v>
      </c>
    </row>
    <row r="368" spans="1:11" ht="16">
      <c r="A368" s="22">
        <v>5152</v>
      </c>
      <c r="B368" s="20" t="s">
        <v>3151</v>
      </c>
      <c r="C368" s="20" t="s">
        <v>2534</v>
      </c>
      <c r="D368" s="10"/>
      <c r="E368" s="20" t="s">
        <v>68</v>
      </c>
      <c r="F368" s="20" t="s">
        <v>67</v>
      </c>
      <c r="G368" s="20" t="s">
        <v>67</v>
      </c>
      <c r="H368" s="20" t="s">
        <v>292</v>
      </c>
      <c r="I368" s="20" t="s">
        <v>292</v>
      </c>
      <c r="J368" s="22">
        <v>1</v>
      </c>
      <c r="K368" s="21" t="s">
        <v>3143</v>
      </c>
    </row>
    <row r="369" spans="1:11" ht="16">
      <c r="A369" s="22">
        <v>5153</v>
      </c>
      <c r="B369" s="20" t="s">
        <v>3152</v>
      </c>
      <c r="C369" s="20" t="s">
        <v>2534</v>
      </c>
      <c r="D369" s="10"/>
      <c r="E369" s="20" t="s">
        <v>68</v>
      </c>
      <c r="F369" s="20" t="s">
        <v>67</v>
      </c>
      <c r="G369" s="20" t="s">
        <v>67</v>
      </c>
      <c r="H369" s="20" t="s">
        <v>292</v>
      </c>
      <c r="I369" s="20" t="s">
        <v>292</v>
      </c>
      <c r="J369" s="22">
        <v>1</v>
      </c>
      <c r="K369" s="21" t="s">
        <v>3143</v>
      </c>
    </row>
    <row r="370" spans="1:11" ht="16">
      <c r="A370" s="22">
        <v>5154</v>
      </c>
      <c r="B370" s="20" t="s">
        <v>3153</v>
      </c>
      <c r="C370" s="20" t="s">
        <v>2534</v>
      </c>
      <c r="D370" s="10"/>
      <c r="E370" s="20" t="s">
        <v>67</v>
      </c>
      <c r="F370" s="20" t="s">
        <v>67</v>
      </c>
      <c r="G370" s="20" t="s">
        <v>67</v>
      </c>
      <c r="H370" s="20" t="s">
        <v>292</v>
      </c>
      <c r="I370" s="20" t="s">
        <v>292</v>
      </c>
      <c r="J370" s="22">
        <v>1</v>
      </c>
      <c r="K370" s="21" t="s">
        <v>3143</v>
      </c>
    </row>
    <row r="371" spans="1:11" ht="16">
      <c r="A371" s="22">
        <v>5155</v>
      </c>
      <c r="B371" s="20" t="s">
        <v>3154</v>
      </c>
      <c r="C371" s="20" t="s">
        <v>2534</v>
      </c>
      <c r="D371" s="10"/>
      <c r="E371" s="20" t="s">
        <v>68</v>
      </c>
      <c r="F371" s="20" t="s">
        <v>67</v>
      </c>
      <c r="G371" s="20" t="s">
        <v>67</v>
      </c>
      <c r="H371" s="20" t="s">
        <v>292</v>
      </c>
      <c r="I371" s="20" t="s">
        <v>292</v>
      </c>
      <c r="J371" s="22">
        <v>1</v>
      </c>
      <c r="K371" s="21" t="s">
        <v>3155</v>
      </c>
    </row>
    <row r="372" spans="1:11" ht="16">
      <c r="A372" s="22">
        <v>5156</v>
      </c>
      <c r="B372" s="20" t="s">
        <v>3156</v>
      </c>
      <c r="C372" s="20" t="s">
        <v>2534</v>
      </c>
      <c r="D372" s="10"/>
      <c r="E372" s="20" t="s">
        <v>68</v>
      </c>
      <c r="F372" s="20" t="s">
        <v>67</v>
      </c>
      <c r="G372" s="20" t="s">
        <v>67</v>
      </c>
      <c r="H372" s="20" t="s">
        <v>292</v>
      </c>
      <c r="I372" s="20" t="s">
        <v>292</v>
      </c>
      <c r="J372" s="22">
        <v>1</v>
      </c>
      <c r="K372" s="21" t="s">
        <v>3157</v>
      </c>
    </row>
    <row r="373" spans="1:11" ht="16">
      <c r="A373" s="22">
        <v>5158</v>
      </c>
      <c r="B373" s="20" t="s">
        <v>3158</v>
      </c>
      <c r="C373" s="20" t="s">
        <v>2534</v>
      </c>
      <c r="D373" s="10"/>
      <c r="E373" s="20" t="s">
        <v>68</v>
      </c>
      <c r="F373" s="20" t="s">
        <v>67</v>
      </c>
      <c r="G373" s="20" t="s">
        <v>67</v>
      </c>
      <c r="H373" s="20" t="s">
        <v>292</v>
      </c>
      <c r="I373" s="20" t="s">
        <v>292</v>
      </c>
      <c r="J373" s="22">
        <v>1</v>
      </c>
      <c r="K373" s="21" t="s">
        <v>3159</v>
      </c>
    </row>
    <row r="374" spans="1:11" ht="16">
      <c r="A374" s="22">
        <v>5159</v>
      </c>
      <c r="B374" s="20" t="s">
        <v>3160</v>
      </c>
      <c r="C374" s="20" t="s">
        <v>2534</v>
      </c>
      <c r="D374" s="22">
        <v>1179</v>
      </c>
      <c r="E374" s="20" t="s">
        <v>68</v>
      </c>
      <c r="F374" s="20" t="s">
        <v>68</v>
      </c>
      <c r="G374" s="20" t="s">
        <v>67</v>
      </c>
      <c r="H374" s="20" t="s">
        <v>3161</v>
      </c>
      <c r="I374" s="20" t="s">
        <v>3162</v>
      </c>
      <c r="J374" s="22">
        <v>1</v>
      </c>
      <c r="K374" s="21" t="s">
        <v>3163</v>
      </c>
    </row>
    <row r="375" spans="1:11" ht="16">
      <c r="A375" s="22">
        <v>5160</v>
      </c>
      <c r="B375" s="20" t="s">
        <v>3164</v>
      </c>
      <c r="C375" s="20" t="s">
        <v>2534</v>
      </c>
      <c r="D375" s="10"/>
      <c r="E375" s="20" t="s">
        <v>67</v>
      </c>
      <c r="F375" s="20" t="s">
        <v>67</v>
      </c>
      <c r="G375" s="20" t="s">
        <v>67</v>
      </c>
      <c r="H375" s="20" t="s">
        <v>292</v>
      </c>
      <c r="I375" s="20" t="s">
        <v>292</v>
      </c>
      <c r="J375" s="22">
        <v>1</v>
      </c>
      <c r="K375" s="21" t="s">
        <v>3165</v>
      </c>
    </row>
    <row r="376" spans="1:11" ht="16">
      <c r="A376" s="22">
        <v>5161</v>
      </c>
      <c r="B376" s="20" t="s">
        <v>3166</v>
      </c>
      <c r="C376" s="20" t="s">
        <v>2534</v>
      </c>
      <c r="D376" s="10"/>
      <c r="E376" s="20" t="s">
        <v>67</v>
      </c>
      <c r="F376" s="20" t="s">
        <v>67</v>
      </c>
      <c r="G376" s="20" t="s">
        <v>67</v>
      </c>
      <c r="H376" s="20" t="s">
        <v>292</v>
      </c>
      <c r="I376" s="20" t="s">
        <v>292</v>
      </c>
      <c r="J376" s="22">
        <v>1</v>
      </c>
      <c r="K376" s="21" t="s">
        <v>3165</v>
      </c>
    </row>
    <row r="377" spans="1:11" ht="16">
      <c r="A377" s="22">
        <v>5162</v>
      </c>
      <c r="B377" s="20" t="s">
        <v>3167</v>
      </c>
      <c r="C377" s="20" t="s">
        <v>2534</v>
      </c>
      <c r="D377" s="10"/>
      <c r="E377" s="20" t="s">
        <v>67</v>
      </c>
      <c r="F377" s="20" t="s">
        <v>67</v>
      </c>
      <c r="G377" s="20" t="s">
        <v>67</v>
      </c>
      <c r="H377" s="20" t="s">
        <v>3168</v>
      </c>
      <c r="I377" s="20" t="s">
        <v>292</v>
      </c>
      <c r="J377" s="22">
        <v>1</v>
      </c>
      <c r="K377" s="21" t="s">
        <v>3165</v>
      </c>
    </row>
    <row r="378" spans="1:11" ht="16">
      <c r="A378" s="22">
        <v>5163</v>
      </c>
      <c r="B378" s="20" t="s">
        <v>3169</v>
      </c>
      <c r="C378" s="20" t="s">
        <v>2534</v>
      </c>
      <c r="D378" s="10"/>
      <c r="E378" s="20" t="s">
        <v>68</v>
      </c>
      <c r="F378" s="20" t="s">
        <v>67</v>
      </c>
      <c r="G378" s="20" t="s">
        <v>67</v>
      </c>
      <c r="H378" s="20" t="s">
        <v>292</v>
      </c>
      <c r="I378" s="20" t="s">
        <v>292</v>
      </c>
      <c r="J378" s="22">
        <v>1</v>
      </c>
      <c r="K378" s="21" t="s">
        <v>3170</v>
      </c>
    </row>
    <row r="379" spans="1:11" ht="16">
      <c r="A379" s="22">
        <v>5164</v>
      </c>
      <c r="B379" s="20" t="s">
        <v>3171</v>
      </c>
      <c r="C379" s="20" t="s">
        <v>2534</v>
      </c>
      <c r="D379" s="10"/>
      <c r="E379" s="20" t="s">
        <v>68</v>
      </c>
      <c r="F379" s="20" t="s">
        <v>67</v>
      </c>
      <c r="G379" s="20" t="s">
        <v>67</v>
      </c>
      <c r="H379" s="20" t="s">
        <v>4</v>
      </c>
      <c r="I379" s="20" t="s">
        <v>4</v>
      </c>
      <c r="J379" s="22">
        <v>1</v>
      </c>
      <c r="K379" s="21" t="s">
        <v>3172</v>
      </c>
    </row>
    <row r="380" spans="1:11" ht="16">
      <c r="A380" s="22">
        <v>5165</v>
      </c>
      <c r="B380" s="20" t="s">
        <v>3173</v>
      </c>
      <c r="C380" s="20" t="s">
        <v>2534</v>
      </c>
      <c r="D380" s="22">
        <v>1190</v>
      </c>
      <c r="E380" s="20" t="s">
        <v>67</v>
      </c>
      <c r="F380" s="20" t="s">
        <v>68</v>
      </c>
      <c r="G380" s="20" t="s">
        <v>67</v>
      </c>
      <c r="H380" s="20" t="s">
        <v>3174</v>
      </c>
      <c r="I380" s="20" t="s">
        <v>76</v>
      </c>
      <c r="J380" s="22">
        <v>1</v>
      </c>
      <c r="K380" s="21" t="s">
        <v>3175</v>
      </c>
    </row>
    <row r="381" spans="1:11" ht="16">
      <c r="A381" s="22">
        <v>5166</v>
      </c>
      <c r="B381" s="20" t="s">
        <v>3176</v>
      </c>
      <c r="C381" s="20" t="s">
        <v>2534</v>
      </c>
      <c r="D381" s="10"/>
      <c r="E381" s="20" t="s">
        <v>68</v>
      </c>
      <c r="F381" s="20" t="s">
        <v>67</v>
      </c>
      <c r="G381" s="20" t="s">
        <v>67</v>
      </c>
      <c r="H381" s="20" t="s">
        <v>292</v>
      </c>
      <c r="I381" s="20" t="s">
        <v>292</v>
      </c>
      <c r="J381" s="22">
        <v>1</v>
      </c>
      <c r="K381" s="21" t="s">
        <v>3177</v>
      </c>
    </row>
    <row r="382" spans="1:11" ht="16">
      <c r="A382" s="22">
        <v>5167</v>
      </c>
      <c r="B382" s="20" t="s">
        <v>3178</v>
      </c>
      <c r="C382" s="20" t="s">
        <v>2534</v>
      </c>
      <c r="D382" s="22">
        <v>1210</v>
      </c>
      <c r="E382" s="20" t="s">
        <v>67</v>
      </c>
      <c r="F382" s="20" t="s">
        <v>67</v>
      </c>
      <c r="G382" s="20" t="s">
        <v>67</v>
      </c>
      <c r="H382" s="20" t="s">
        <v>3179</v>
      </c>
      <c r="I382" s="20" t="s">
        <v>292</v>
      </c>
      <c r="J382" s="22">
        <v>1</v>
      </c>
      <c r="K382" s="21" t="s">
        <v>3180</v>
      </c>
    </row>
    <row r="383" spans="1:11" ht="16">
      <c r="A383" s="22">
        <v>5168</v>
      </c>
      <c r="B383" s="20" t="s">
        <v>3181</v>
      </c>
      <c r="C383" s="20" t="s">
        <v>2534</v>
      </c>
      <c r="D383" s="22">
        <v>1164</v>
      </c>
      <c r="E383" s="20" t="s">
        <v>67</v>
      </c>
      <c r="F383" s="20" t="s">
        <v>67</v>
      </c>
      <c r="G383" s="20" t="s">
        <v>67</v>
      </c>
      <c r="H383" s="20" t="s">
        <v>292</v>
      </c>
      <c r="I383" s="20" t="s">
        <v>292</v>
      </c>
      <c r="J383" s="22">
        <v>1</v>
      </c>
      <c r="K383" s="21" t="s">
        <v>2019</v>
      </c>
    </row>
    <row r="384" spans="1:11" ht="16">
      <c r="A384" s="22">
        <v>5169</v>
      </c>
      <c r="B384" s="20" t="s">
        <v>3182</v>
      </c>
      <c r="C384" s="20" t="s">
        <v>2534</v>
      </c>
      <c r="D384" s="22">
        <v>1164</v>
      </c>
      <c r="E384" s="20" t="s">
        <v>67</v>
      </c>
      <c r="F384" s="20" t="s">
        <v>67</v>
      </c>
      <c r="G384" s="20" t="s">
        <v>67</v>
      </c>
      <c r="H384" s="20" t="s">
        <v>3183</v>
      </c>
      <c r="I384" s="20" t="s">
        <v>292</v>
      </c>
      <c r="J384" s="22">
        <v>1</v>
      </c>
      <c r="K384" s="21" t="s">
        <v>2019</v>
      </c>
    </row>
    <row r="385" spans="1:11" ht="16">
      <c r="A385" s="22">
        <v>5170</v>
      </c>
      <c r="B385" s="20" t="s">
        <v>3184</v>
      </c>
      <c r="C385" s="20" t="s">
        <v>2534</v>
      </c>
      <c r="D385" s="10"/>
      <c r="E385" s="20" t="s">
        <v>67</v>
      </c>
      <c r="F385" s="20" t="s">
        <v>67</v>
      </c>
      <c r="G385" s="20" t="s">
        <v>67</v>
      </c>
      <c r="H385" s="20" t="s">
        <v>292</v>
      </c>
      <c r="I385" s="20" t="s">
        <v>292</v>
      </c>
      <c r="J385" s="22">
        <v>1</v>
      </c>
      <c r="K385" s="21" t="s">
        <v>2019</v>
      </c>
    </row>
    <row r="386" spans="1:11" ht="16">
      <c r="A386" s="22">
        <v>5171</v>
      </c>
      <c r="B386" s="20" t="s">
        <v>3185</v>
      </c>
      <c r="C386" s="20" t="s">
        <v>2534</v>
      </c>
      <c r="D386" s="22">
        <v>1164</v>
      </c>
      <c r="E386" s="20" t="s">
        <v>67</v>
      </c>
      <c r="F386" s="20" t="s">
        <v>67</v>
      </c>
      <c r="G386" s="20" t="s">
        <v>67</v>
      </c>
      <c r="H386" s="20" t="s">
        <v>3186</v>
      </c>
      <c r="I386" s="20" t="s">
        <v>292</v>
      </c>
      <c r="J386" s="22">
        <v>1</v>
      </c>
      <c r="K386" s="21" t="s">
        <v>2019</v>
      </c>
    </row>
    <row r="387" spans="1:11" ht="16">
      <c r="A387" s="22">
        <v>5172</v>
      </c>
      <c r="B387" s="20" t="s">
        <v>3187</v>
      </c>
      <c r="C387" s="20" t="s">
        <v>2534</v>
      </c>
      <c r="D387" s="22">
        <v>1228</v>
      </c>
      <c r="E387" s="20" t="s">
        <v>68</v>
      </c>
      <c r="F387" s="20" t="s">
        <v>67</v>
      </c>
      <c r="G387" s="20" t="s">
        <v>67</v>
      </c>
      <c r="H387" s="20" t="s">
        <v>3188</v>
      </c>
      <c r="I387" s="20" t="s">
        <v>292</v>
      </c>
      <c r="J387" s="22">
        <v>1</v>
      </c>
      <c r="K387" s="21" t="s">
        <v>3189</v>
      </c>
    </row>
    <row r="388" spans="1:11" ht="16">
      <c r="A388" s="22">
        <v>5174</v>
      </c>
      <c r="B388" s="20" t="s">
        <v>3190</v>
      </c>
      <c r="C388" s="20" t="s">
        <v>2534</v>
      </c>
      <c r="D388" s="10"/>
      <c r="E388" s="20" t="s">
        <v>68</v>
      </c>
      <c r="F388" s="20" t="s">
        <v>67</v>
      </c>
      <c r="G388" s="20" t="s">
        <v>67</v>
      </c>
      <c r="H388" s="20" t="s">
        <v>292</v>
      </c>
      <c r="I388" s="20" t="s">
        <v>292</v>
      </c>
      <c r="J388" s="22">
        <v>1</v>
      </c>
      <c r="K388" s="21" t="s">
        <v>3191</v>
      </c>
    </row>
    <row r="389" spans="1:11" ht="16">
      <c r="A389" s="22">
        <v>5175</v>
      </c>
      <c r="B389" s="20" t="s">
        <v>3192</v>
      </c>
      <c r="C389" s="20" t="s">
        <v>2534</v>
      </c>
      <c r="D389" s="10"/>
      <c r="E389" s="20" t="s">
        <v>68</v>
      </c>
      <c r="F389" s="20" t="s">
        <v>67</v>
      </c>
      <c r="G389" s="20" t="s">
        <v>67</v>
      </c>
      <c r="H389" s="20" t="s">
        <v>292</v>
      </c>
      <c r="I389" s="20" t="s">
        <v>292</v>
      </c>
      <c r="J389" s="22">
        <v>1</v>
      </c>
      <c r="K389" s="21" t="s">
        <v>3191</v>
      </c>
    </row>
    <row r="390" spans="1:11" ht="16">
      <c r="A390" s="22">
        <v>5176</v>
      </c>
      <c r="B390" s="20" t="s">
        <v>3193</v>
      </c>
      <c r="C390" s="20" t="s">
        <v>2534</v>
      </c>
      <c r="D390" s="10"/>
      <c r="E390" s="20" t="s">
        <v>68</v>
      </c>
      <c r="F390" s="20" t="s">
        <v>67</v>
      </c>
      <c r="G390" s="20" t="s">
        <v>67</v>
      </c>
      <c r="H390" s="20" t="s">
        <v>292</v>
      </c>
      <c r="I390" s="20" t="s">
        <v>292</v>
      </c>
      <c r="J390" s="22">
        <v>1</v>
      </c>
      <c r="K390" s="21" t="s">
        <v>3191</v>
      </c>
    </row>
    <row r="391" spans="1:11" ht="16">
      <c r="A391" s="22">
        <v>5177</v>
      </c>
      <c r="B391" s="20" t="s">
        <v>3194</v>
      </c>
      <c r="C391" s="20" t="s">
        <v>2534</v>
      </c>
      <c r="D391" s="22">
        <v>1168</v>
      </c>
      <c r="E391" s="20" t="s">
        <v>67</v>
      </c>
      <c r="F391" s="20" t="s">
        <v>67</v>
      </c>
      <c r="G391" s="20" t="s">
        <v>67</v>
      </c>
      <c r="H391" s="20" t="s">
        <v>292</v>
      </c>
      <c r="I391" s="20" t="s">
        <v>292</v>
      </c>
      <c r="J391" s="22">
        <v>1</v>
      </c>
      <c r="K391" s="21" t="s">
        <v>3195</v>
      </c>
    </row>
    <row r="392" spans="1:11" ht="16">
      <c r="A392" s="22">
        <v>5178</v>
      </c>
      <c r="B392" s="20" t="s">
        <v>3196</v>
      </c>
      <c r="C392" s="20" t="s">
        <v>2534</v>
      </c>
      <c r="D392" s="10"/>
      <c r="E392" s="20" t="s">
        <v>67</v>
      </c>
      <c r="F392" s="20" t="s">
        <v>67</v>
      </c>
      <c r="G392" s="20" t="s">
        <v>67</v>
      </c>
      <c r="H392" s="20" t="s">
        <v>292</v>
      </c>
      <c r="I392" s="20" t="s">
        <v>292</v>
      </c>
      <c r="J392" s="22">
        <v>1</v>
      </c>
      <c r="K392" s="21" t="s">
        <v>2562</v>
      </c>
    </row>
    <row r="393" spans="1:11" ht="16">
      <c r="A393" s="22">
        <v>5179</v>
      </c>
      <c r="B393" s="20" t="s">
        <v>3197</v>
      </c>
      <c r="C393" s="20" t="s">
        <v>2534</v>
      </c>
      <c r="D393" s="10"/>
      <c r="E393" s="20" t="s">
        <v>68</v>
      </c>
      <c r="F393" s="20" t="s">
        <v>67</v>
      </c>
      <c r="G393" s="20" t="s">
        <v>67</v>
      </c>
      <c r="H393" s="20" t="s">
        <v>292</v>
      </c>
      <c r="I393" s="20" t="s">
        <v>292</v>
      </c>
      <c r="J393" s="22">
        <v>1</v>
      </c>
      <c r="K393" s="21" t="s">
        <v>3198</v>
      </c>
    </row>
    <row r="394" spans="1:11" ht="16">
      <c r="A394" s="22">
        <v>5180</v>
      </c>
      <c r="B394" s="20" t="s">
        <v>3199</v>
      </c>
      <c r="C394" s="20" t="s">
        <v>2534</v>
      </c>
      <c r="D394" s="10"/>
      <c r="E394" s="20" t="s">
        <v>68</v>
      </c>
      <c r="F394" s="20" t="s">
        <v>67</v>
      </c>
      <c r="G394" s="20" t="s">
        <v>67</v>
      </c>
      <c r="H394" s="20" t="s">
        <v>292</v>
      </c>
      <c r="I394" s="20" t="s">
        <v>292</v>
      </c>
      <c r="J394" s="22">
        <v>1</v>
      </c>
      <c r="K394" s="21" t="s">
        <v>3200</v>
      </c>
    </row>
    <row r="395" spans="1:11" ht="16">
      <c r="A395" s="22">
        <v>5181</v>
      </c>
      <c r="B395" s="20" t="s">
        <v>3201</v>
      </c>
      <c r="C395" s="20" t="s">
        <v>2534</v>
      </c>
      <c r="D395" s="10"/>
      <c r="E395" s="20" t="s">
        <v>68</v>
      </c>
      <c r="F395" s="20" t="s">
        <v>67</v>
      </c>
      <c r="G395" s="20" t="s">
        <v>67</v>
      </c>
      <c r="H395" s="20" t="s">
        <v>292</v>
      </c>
      <c r="I395" s="20" t="s">
        <v>292</v>
      </c>
      <c r="J395" s="22">
        <v>1</v>
      </c>
      <c r="K395" s="21" t="s">
        <v>3202</v>
      </c>
    </row>
    <row r="396" spans="1:11" ht="16">
      <c r="A396" s="22">
        <v>5182</v>
      </c>
      <c r="B396" s="20" t="s">
        <v>3203</v>
      </c>
      <c r="C396" s="20" t="s">
        <v>2534</v>
      </c>
      <c r="D396" s="22">
        <v>1197</v>
      </c>
      <c r="E396" s="20" t="s">
        <v>4</v>
      </c>
      <c r="F396" s="20" t="s">
        <v>4</v>
      </c>
      <c r="G396" s="20" t="s">
        <v>4</v>
      </c>
      <c r="H396" s="20" t="s">
        <v>3204</v>
      </c>
      <c r="I396" s="20" t="s">
        <v>292</v>
      </c>
      <c r="J396" s="22">
        <v>1</v>
      </c>
      <c r="K396" s="21" t="s">
        <v>3205</v>
      </c>
    </row>
    <row r="397" spans="1:11" ht="16">
      <c r="A397" s="22">
        <v>5184</v>
      </c>
      <c r="B397" s="20" t="s">
        <v>3206</v>
      </c>
      <c r="C397" s="20" t="s">
        <v>2534</v>
      </c>
      <c r="D397" s="22">
        <v>1182</v>
      </c>
      <c r="E397" s="20" t="s">
        <v>68</v>
      </c>
      <c r="F397" s="20" t="s">
        <v>67</v>
      </c>
      <c r="G397" s="20" t="s">
        <v>67</v>
      </c>
      <c r="H397" s="20" t="s">
        <v>3207</v>
      </c>
      <c r="I397" s="20" t="s">
        <v>292</v>
      </c>
      <c r="J397" s="22">
        <v>1</v>
      </c>
      <c r="K397" s="21" t="s">
        <v>3208</v>
      </c>
    </row>
    <row r="398" spans="1:11" ht="16">
      <c r="A398" s="22">
        <v>5185</v>
      </c>
      <c r="B398" s="20" t="s">
        <v>3209</v>
      </c>
      <c r="C398" s="20" t="s">
        <v>2534</v>
      </c>
      <c r="D398" s="10"/>
      <c r="E398" s="20" t="s">
        <v>68</v>
      </c>
      <c r="F398" s="20" t="s">
        <v>67</v>
      </c>
      <c r="G398" s="20" t="s">
        <v>67</v>
      </c>
      <c r="H398" s="20" t="s">
        <v>292</v>
      </c>
      <c r="I398" s="20" t="s">
        <v>292</v>
      </c>
      <c r="J398" s="22">
        <v>1</v>
      </c>
      <c r="K398" s="21" t="s">
        <v>3210</v>
      </c>
    </row>
    <row r="399" spans="1:11" ht="16">
      <c r="A399" s="22">
        <v>5187</v>
      </c>
      <c r="B399" s="20" t="s">
        <v>3211</v>
      </c>
      <c r="C399" s="20" t="s">
        <v>2568</v>
      </c>
      <c r="D399" s="22">
        <v>1192</v>
      </c>
      <c r="E399" s="20" t="s">
        <v>68</v>
      </c>
      <c r="F399" s="20" t="s">
        <v>67</v>
      </c>
      <c r="G399" s="20" t="s">
        <v>67</v>
      </c>
      <c r="H399" s="20" t="s">
        <v>3212</v>
      </c>
      <c r="I399" s="20" t="s">
        <v>4</v>
      </c>
      <c r="J399" s="22">
        <v>1</v>
      </c>
      <c r="K399" s="21" t="s">
        <v>3213</v>
      </c>
    </row>
    <row r="400" spans="1:11" ht="16">
      <c r="A400" s="22">
        <v>5188</v>
      </c>
      <c r="B400" s="20" t="s">
        <v>3214</v>
      </c>
      <c r="C400" s="20" t="s">
        <v>2568</v>
      </c>
      <c r="D400" s="10"/>
      <c r="E400" s="20" t="s">
        <v>67</v>
      </c>
      <c r="F400" s="20" t="s">
        <v>67</v>
      </c>
      <c r="G400" s="20" t="s">
        <v>67</v>
      </c>
      <c r="H400" s="20" t="s">
        <v>292</v>
      </c>
      <c r="I400" s="20" t="s">
        <v>292</v>
      </c>
      <c r="J400" s="22">
        <v>1</v>
      </c>
      <c r="K400" s="21" t="s">
        <v>3213</v>
      </c>
    </row>
    <row r="401" spans="1:11" ht="16">
      <c r="A401" s="22">
        <v>5189</v>
      </c>
      <c r="B401" s="20" t="s">
        <v>3215</v>
      </c>
      <c r="C401" s="20" t="s">
        <v>2568</v>
      </c>
      <c r="D401" s="10"/>
      <c r="E401" s="20" t="s">
        <v>68</v>
      </c>
      <c r="F401" s="20" t="s">
        <v>67</v>
      </c>
      <c r="G401" s="20" t="s">
        <v>67</v>
      </c>
      <c r="H401" s="20" t="s">
        <v>292</v>
      </c>
      <c r="I401" s="20" t="s">
        <v>292</v>
      </c>
      <c r="J401" s="22">
        <v>1</v>
      </c>
      <c r="K401" s="21" t="s">
        <v>3213</v>
      </c>
    </row>
    <row r="402" spans="1:11" ht="16">
      <c r="A402" s="22">
        <v>5190</v>
      </c>
      <c r="B402" s="20" t="s">
        <v>3216</v>
      </c>
      <c r="C402" s="20" t="s">
        <v>2568</v>
      </c>
      <c r="D402" s="22">
        <v>1197</v>
      </c>
      <c r="E402" s="20" t="s">
        <v>68</v>
      </c>
      <c r="F402" s="20" t="s">
        <v>68</v>
      </c>
      <c r="G402" s="20" t="s">
        <v>67</v>
      </c>
      <c r="H402" s="20" t="s">
        <v>3217</v>
      </c>
      <c r="I402" s="20" t="s">
        <v>3218</v>
      </c>
      <c r="J402" s="22">
        <v>1</v>
      </c>
      <c r="K402" s="21" t="s">
        <v>3219</v>
      </c>
    </row>
    <row r="403" spans="1:11" ht="16">
      <c r="A403" s="22">
        <v>5191</v>
      </c>
      <c r="B403" s="20" t="s">
        <v>3220</v>
      </c>
      <c r="C403" s="20" t="s">
        <v>2568</v>
      </c>
      <c r="D403" s="22">
        <v>1199</v>
      </c>
      <c r="E403" s="20" t="s">
        <v>67</v>
      </c>
      <c r="F403" s="20" t="s">
        <v>67</v>
      </c>
      <c r="G403" s="20" t="s">
        <v>67</v>
      </c>
      <c r="H403" s="20" t="s">
        <v>3221</v>
      </c>
      <c r="I403" s="20" t="s">
        <v>303</v>
      </c>
      <c r="J403" s="22">
        <v>1</v>
      </c>
      <c r="K403" s="21" t="s">
        <v>3222</v>
      </c>
    </row>
    <row r="404" spans="1:11" ht="16">
      <c r="A404" s="22">
        <v>5192</v>
      </c>
      <c r="B404" s="20" t="s">
        <v>3223</v>
      </c>
      <c r="C404" s="20" t="s">
        <v>2568</v>
      </c>
      <c r="D404" s="22">
        <v>1210</v>
      </c>
      <c r="E404" s="20" t="s">
        <v>68</v>
      </c>
      <c r="F404" s="20" t="s">
        <v>67</v>
      </c>
      <c r="G404" s="20" t="s">
        <v>67</v>
      </c>
      <c r="H404" s="20" t="s">
        <v>292</v>
      </c>
      <c r="I404" s="20" t="s">
        <v>292</v>
      </c>
      <c r="J404" s="22">
        <v>1</v>
      </c>
      <c r="K404" s="21" t="s">
        <v>3224</v>
      </c>
    </row>
    <row r="405" spans="1:11" ht="16">
      <c r="A405" s="22">
        <v>5193</v>
      </c>
      <c r="B405" s="20" t="s">
        <v>3225</v>
      </c>
      <c r="C405" s="20" t="s">
        <v>2568</v>
      </c>
      <c r="D405" s="10"/>
      <c r="E405" s="20" t="s">
        <v>68</v>
      </c>
      <c r="F405" s="20" t="s">
        <v>67</v>
      </c>
      <c r="G405" s="20" t="s">
        <v>67</v>
      </c>
      <c r="H405" s="20" t="s">
        <v>292</v>
      </c>
      <c r="I405" s="20" t="s">
        <v>292</v>
      </c>
      <c r="J405" s="22">
        <v>1</v>
      </c>
      <c r="K405" s="21" t="s">
        <v>3226</v>
      </c>
    </row>
    <row r="406" spans="1:11" ht="16">
      <c r="A406" s="22">
        <v>5194</v>
      </c>
      <c r="B406" s="20" t="s">
        <v>3227</v>
      </c>
      <c r="C406" s="20" t="s">
        <v>2568</v>
      </c>
      <c r="D406" s="10"/>
      <c r="E406" s="20" t="s">
        <v>68</v>
      </c>
      <c r="F406" s="20" t="s">
        <v>67</v>
      </c>
      <c r="G406" s="20" t="s">
        <v>67</v>
      </c>
      <c r="H406" s="20" t="s">
        <v>292</v>
      </c>
      <c r="I406" s="20" t="s">
        <v>292</v>
      </c>
      <c r="J406" s="22">
        <v>1</v>
      </c>
      <c r="K406" s="21" t="s">
        <v>3226</v>
      </c>
    </row>
    <row r="407" spans="1:11" ht="16">
      <c r="A407" s="22">
        <v>5195</v>
      </c>
      <c r="B407" s="20" t="s">
        <v>3228</v>
      </c>
      <c r="C407" s="20" t="s">
        <v>2568</v>
      </c>
      <c r="D407" s="10"/>
      <c r="E407" s="20" t="s">
        <v>67</v>
      </c>
      <c r="F407" s="20" t="s">
        <v>67</v>
      </c>
      <c r="G407" s="20" t="s">
        <v>67</v>
      </c>
      <c r="H407" s="20" t="s">
        <v>292</v>
      </c>
      <c r="I407" s="20" t="s">
        <v>292</v>
      </c>
      <c r="J407" s="22">
        <v>1</v>
      </c>
      <c r="K407" s="21" t="s">
        <v>3226</v>
      </c>
    </row>
    <row r="408" spans="1:11" ht="16">
      <c r="A408" s="22">
        <v>5196</v>
      </c>
      <c r="B408" s="20" t="s">
        <v>3229</v>
      </c>
      <c r="C408" s="20" t="s">
        <v>2568</v>
      </c>
      <c r="D408" s="10"/>
      <c r="E408" s="20" t="s">
        <v>68</v>
      </c>
      <c r="F408" s="20" t="s">
        <v>67</v>
      </c>
      <c r="G408" s="20" t="s">
        <v>67</v>
      </c>
      <c r="H408" s="20" t="s">
        <v>292</v>
      </c>
      <c r="I408" s="20" t="s">
        <v>292</v>
      </c>
      <c r="J408" s="22">
        <v>1</v>
      </c>
      <c r="K408" s="21" t="s">
        <v>3226</v>
      </c>
    </row>
    <row r="409" spans="1:11" ht="16">
      <c r="A409" s="22">
        <v>5197</v>
      </c>
      <c r="B409" s="20" t="s">
        <v>3230</v>
      </c>
      <c r="C409" s="20" t="s">
        <v>2568</v>
      </c>
      <c r="D409" s="10"/>
      <c r="E409" s="20" t="s">
        <v>68</v>
      </c>
      <c r="F409" s="20" t="s">
        <v>67</v>
      </c>
      <c r="G409" s="20" t="s">
        <v>67</v>
      </c>
      <c r="H409" s="20" t="s">
        <v>292</v>
      </c>
      <c r="I409" s="20" t="s">
        <v>292</v>
      </c>
      <c r="J409" s="22">
        <v>1</v>
      </c>
      <c r="K409" s="21" t="s">
        <v>3226</v>
      </c>
    </row>
    <row r="410" spans="1:11" ht="16">
      <c r="A410" s="22">
        <v>5198</v>
      </c>
      <c r="B410" s="20" t="s">
        <v>3231</v>
      </c>
      <c r="C410" s="20" t="s">
        <v>2568</v>
      </c>
      <c r="D410" s="10"/>
      <c r="E410" s="20" t="s">
        <v>68</v>
      </c>
      <c r="F410" s="20" t="s">
        <v>67</v>
      </c>
      <c r="G410" s="20" t="s">
        <v>67</v>
      </c>
      <c r="H410" s="20" t="s">
        <v>292</v>
      </c>
      <c r="I410" s="20" t="s">
        <v>292</v>
      </c>
      <c r="J410" s="22">
        <v>1</v>
      </c>
      <c r="K410" s="21" t="s">
        <v>3232</v>
      </c>
    </row>
    <row r="411" spans="1:11" ht="16">
      <c r="A411" s="22">
        <v>5199</v>
      </c>
      <c r="B411" s="20" t="s">
        <v>3233</v>
      </c>
      <c r="C411" s="20" t="s">
        <v>3234</v>
      </c>
      <c r="D411" s="10"/>
      <c r="E411" s="20" t="s">
        <v>4</v>
      </c>
      <c r="F411" s="20" t="s">
        <v>67</v>
      </c>
      <c r="G411" s="20" t="s">
        <v>67</v>
      </c>
      <c r="H411" s="20" t="s">
        <v>292</v>
      </c>
      <c r="I411" s="20" t="s">
        <v>292</v>
      </c>
      <c r="J411" s="22">
        <v>1</v>
      </c>
      <c r="K411" s="21" t="s">
        <v>3235</v>
      </c>
    </row>
    <row r="412" spans="1:11" ht="16">
      <c r="A412" s="22">
        <v>5200</v>
      </c>
      <c r="B412" s="20" t="s">
        <v>3236</v>
      </c>
      <c r="C412" s="20" t="s">
        <v>3234</v>
      </c>
      <c r="D412" s="10"/>
      <c r="E412" s="20" t="s">
        <v>4</v>
      </c>
      <c r="F412" s="20" t="s">
        <v>4</v>
      </c>
      <c r="G412" s="20" t="s">
        <v>4</v>
      </c>
      <c r="H412" s="20" t="s">
        <v>4</v>
      </c>
      <c r="I412" s="20" t="s">
        <v>4</v>
      </c>
      <c r="J412" s="22">
        <v>1</v>
      </c>
      <c r="K412" s="21" t="s">
        <v>3235</v>
      </c>
    </row>
    <row r="413" spans="1:11" ht="16">
      <c r="A413" s="22">
        <v>5201</v>
      </c>
      <c r="B413" s="20" t="s">
        <v>3237</v>
      </c>
      <c r="C413" s="20" t="s">
        <v>3238</v>
      </c>
      <c r="D413" s="10"/>
      <c r="E413" s="20" t="s">
        <v>67</v>
      </c>
      <c r="F413" s="20" t="s">
        <v>67</v>
      </c>
      <c r="G413" s="20" t="s">
        <v>67</v>
      </c>
      <c r="H413" s="20" t="s">
        <v>3239</v>
      </c>
      <c r="I413" s="20" t="s">
        <v>292</v>
      </c>
      <c r="J413" s="22">
        <v>1</v>
      </c>
      <c r="K413" s="21" t="s">
        <v>3240</v>
      </c>
    </row>
    <row r="414" spans="1:11" ht="16">
      <c r="A414" s="22">
        <v>5243</v>
      </c>
      <c r="B414" s="20" t="s">
        <v>3241</v>
      </c>
      <c r="C414" s="20" t="s">
        <v>2532</v>
      </c>
      <c r="D414" s="22">
        <v>1150</v>
      </c>
      <c r="E414" s="20" t="s">
        <v>4</v>
      </c>
      <c r="F414" s="20" t="s">
        <v>67</v>
      </c>
      <c r="G414" s="20" t="s">
        <v>67</v>
      </c>
      <c r="H414" s="20" t="s">
        <v>3242</v>
      </c>
      <c r="I414" s="20" t="s">
        <v>304</v>
      </c>
      <c r="J414" s="22">
        <v>1</v>
      </c>
      <c r="K414" s="21" t="s">
        <v>3243</v>
      </c>
    </row>
    <row r="415" spans="1:11" ht="16">
      <c r="A415" s="22">
        <v>5745</v>
      </c>
      <c r="B415" s="20" t="s">
        <v>3244</v>
      </c>
      <c r="C415" s="20" t="s">
        <v>2533</v>
      </c>
      <c r="D415" s="10"/>
      <c r="E415" s="20" t="s">
        <v>68</v>
      </c>
      <c r="F415" s="20" t="s">
        <v>67</v>
      </c>
      <c r="G415" s="20" t="s">
        <v>67</v>
      </c>
      <c r="H415" s="20" t="s">
        <v>292</v>
      </c>
      <c r="I415" s="20" t="s">
        <v>292</v>
      </c>
      <c r="J415" s="22">
        <v>1</v>
      </c>
      <c r="K415" s="21" t="s">
        <v>2162</v>
      </c>
    </row>
    <row r="416" spans="1:11" ht="16">
      <c r="A416" s="22">
        <v>5746</v>
      </c>
      <c r="B416" s="20" t="s">
        <v>3245</v>
      </c>
      <c r="C416" s="20" t="s">
        <v>2533</v>
      </c>
      <c r="D416" s="10"/>
      <c r="E416" s="20" t="s">
        <v>68</v>
      </c>
      <c r="F416" s="20" t="s">
        <v>67</v>
      </c>
      <c r="G416" s="20" t="s">
        <v>67</v>
      </c>
      <c r="H416" s="20" t="s">
        <v>292</v>
      </c>
      <c r="I416" s="20" t="s">
        <v>292</v>
      </c>
      <c r="J416" s="22">
        <v>1</v>
      </c>
      <c r="K416" s="21" t="s">
        <v>2162</v>
      </c>
    </row>
    <row r="417" spans="1:11" ht="16">
      <c r="A417" s="22">
        <v>5747</v>
      </c>
      <c r="B417" s="20" t="s">
        <v>3246</v>
      </c>
      <c r="C417" s="20" t="s">
        <v>2533</v>
      </c>
      <c r="D417" s="10"/>
      <c r="E417" s="20" t="s">
        <v>68</v>
      </c>
      <c r="F417" s="20" t="s">
        <v>67</v>
      </c>
      <c r="G417" s="20" t="s">
        <v>67</v>
      </c>
      <c r="H417" s="20" t="s">
        <v>292</v>
      </c>
      <c r="I417" s="20" t="s">
        <v>292</v>
      </c>
      <c r="J417" s="22">
        <v>1</v>
      </c>
      <c r="K417" s="21" t="s">
        <v>2162</v>
      </c>
    </row>
    <row r="418" spans="1:11" ht="16">
      <c r="A418" s="22">
        <v>5806</v>
      </c>
      <c r="B418" s="20" t="s">
        <v>3247</v>
      </c>
      <c r="C418" s="20" t="s">
        <v>2533</v>
      </c>
      <c r="D418" s="10"/>
      <c r="E418" s="20" t="s">
        <v>67</v>
      </c>
      <c r="F418" s="20" t="s">
        <v>67</v>
      </c>
      <c r="G418" s="20" t="s">
        <v>67</v>
      </c>
      <c r="H418" s="20" t="s">
        <v>292</v>
      </c>
      <c r="I418" s="20" t="s">
        <v>292</v>
      </c>
      <c r="J418" s="22">
        <v>1</v>
      </c>
      <c r="K418" s="21" t="s">
        <v>2174</v>
      </c>
    </row>
    <row r="419" spans="1:11" ht="16">
      <c r="A419" s="22">
        <v>5807</v>
      </c>
      <c r="B419" s="20" t="s">
        <v>3248</v>
      </c>
      <c r="C419" s="20" t="s">
        <v>2533</v>
      </c>
      <c r="D419" s="10"/>
      <c r="E419" s="20" t="s">
        <v>67</v>
      </c>
      <c r="F419" s="20" t="s">
        <v>67</v>
      </c>
      <c r="G419" s="20" t="s">
        <v>67</v>
      </c>
      <c r="H419" s="20" t="s">
        <v>292</v>
      </c>
      <c r="I419" s="20" t="s">
        <v>292</v>
      </c>
      <c r="J419" s="22">
        <v>1</v>
      </c>
      <c r="K419" s="21" t="s">
        <v>2174</v>
      </c>
    </row>
    <row r="420" spans="1:11" ht="16">
      <c r="A420" s="22">
        <v>5808</v>
      </c>
      <c r="B420" s="20" t="s">
        <v>3249</v>
      </c>
      <c r="C420" s="20" t="s">
        <v>2533</v>
      </c>
      <c r="D420" s="10"/>
      <c r="E420" s="20" t="s">
        <v>68</v>
      </c>
      <c r="F420" s="20" t="s">
        <v>67</v>
      </c>
      <c r="G420" s="20" t="s">
        <v>67</v>
      </c>
      <c r="H420" s="20" t="s">
        <v>292</v>
      </c>
      <c r="I420" s="20" t="s">
        <v>292</v>
      </c>
      <c r="J420" s="22">
        <v>1</v>
      </c>
      <c r="K420" s="21" t="s">
        <v>2174</v>
      </c>
    </row>
    <row r="421" spans="1:11" ht="16">
      <c r="A421" s="22">
        <v>5809</v>
      </c>
      <c r="B421" s="20" t="s">
        <v>3250</v>
      </c>
      <c r="C421" s="20" t="s">
        <v>2533</v>
      </c>
      <c r="D421" s="10"/>
      <c r="E421" s="20" t="s">
        <v>68</v>
      </c>
      <c r="F421" s="20" t="s">
        <v>67</v>
      </c>
      <c r="G421" s="20" t="s">
        <v>67</v>
      </c>
      <c r="H421" s="20" t="s">
        <v>292</v>
      </c>
      <c r="I421" s="20" t="s">
        <v>292</v>
      </c>
      <c r="J421" s="22">
        <v>1</v>
      </c>
      <c r="K421" s="21" t="s">
        <v>2174</v>
      </c>
    </row>
    <row r="422" spans="1:11" ht="16">
      <c r="A422" s="22">
        <v>5810</v>
      </c>
      <c r="B422" s="20" t="s">
        <v>3251</v>
      </c>
      <c r="C422" s="20" t="s">
        <v>2533</v>
      </c>
      <c r="D422" s="10"/>
      <c r="E422" s="20" t="s">
        <v>68</v>
      </c>
      <c r="F422" s="20" t="s">
        <v>67</v>
      </c>
      <c r="G422" s="20" t="s">
        <v>67</v>
      </c>
      <c r="H422" s="20" t="s">
        <v>292</v>
      </c>
      <c r="I422" s="20" t="s">
        <v>292</v>
      </c>
      <c r="J422" s="22">
        <v>1</v>
      </c>
      <c r="K422" s="21" t="s">
        <v>2174</v>
      </c>
    </row>
    <row r="423" spans="1:11" ht="16">
      <c r="A423" s="22">
        <v>5811</v>
      </c>
      <c r="B423" s="20" t="s">
        <v>3252</v>
      </c>
      <c r="C423" s="20" t="s">
        <v>2533</v>
      </c>
      <c r="D423" s="10"/>
      <c r="E423" s="20" t="s">
        <v>68</v>
      </c>
      <c r="F423" s="20" t="s">
        <v>67</v>
      </c>
      <c r="G423" s="20" t="s">
        <v>67</v>
      </c>
      <c r="H423" s="20" t="s">
        <v>292</v>
      </c>
      <c r="I423" s="20" t="s">
        <v>292</v>
      </c>
      <c r="J423" s="22">
        <v>1</v>
      </c>
      <c r="K423" s="21" t="s">
        <v>2174</v>
      </c>
    </row>
    <row r="424" spans="1:11" ht="16">
      <c r="A424" s="22">
        <v>5812</v>
      </c>
      <c r="B424" s="20" t="s">
        <v>3253</v>
      </c>
      <c r="C424" s="20" t="s">
        <v>2533</v>
      </c>
      <c r="D424" s="10"/>
      <c r="E424" s="20" t="s">
        <v>68</v>
      </c>
      <c r="F424" s="20" t="s">
        <v>67</v>
      </c>
      <c r="G424" s="20" t="s">
        <v>67</v>
      </c>
      <c r="H424" s="20" t="s">
        <v>292</v>
      </c>
      <c r="I424" s="20" t="s">
        <v>292</v>
      </c>
      <c r="J424" s="22">
        <v>1</v>
      </c>
      <c r="K424" s="21" t="s">
        <v>2174</v>
      </c>
    </row>
    <row r="425" spans="1:11" ht="16">
      <c r="A425" s="22">
        <v>5813</v>
      </c>
      <c r="B425" s="20" t="s">
        <v>3254</v>
      </c>
      <c r="C425" s="20" t="s">
        <v>2533</v>
      </c>
      <c r="D425" s="10"/>
      <c r="E425" s="20" t="s">
        <v>68</v>
      </c>
      <c r="F425" s="20" t="s">
        <v>67</v>
      </c>
      <c r="G425" s="20" t="s">
        <v>67</v>
      </c>
      <c r="H425" s="20" t="s">
        <v>292</v>
      </c>
      <c r="I425" s="20" t="s">
        <v>292</v>
      </c>
      <c r="J425" s="22">
        <v>1</v>
      </c>
      <c r="K425" s="21" t="s">
        <v>2174</v>
      </c>
    </row>
    <row r="426" spans="1:11" ht="16">
      <c r="A426" s="22">
        <v>5814</v>
      </c>
      <c r="B426" s="20" t="s">
        <v>3255</v>
      </c>
      <c r="C426" s="20" t="s">
        <v>2533</v>
      </c>
      <c r="D426" s="10"/>
      <c r="E426" s="20" t="s">
        <v>68</v>
      </c>
      <c r="F426" s="20" t="s">
        <v>67</v>
      </c>
      <c r="G426" s="20" t="s">
        <v>67</v>
      </c>
      <c r="H426" s="20" t="s">
        <v>292</v>
      </c>
      <c r="I426" s="20" t="s">
        <v>292</v>
      </c>
      <c r="J426" s="22">
        <v>1</v>
      </c>
      <c r="K426" s="21" t="s">
        <v>2174</v>
      </c>
    </row>
    <row r="427" spans="1:11" ht="16">
      <c r="A427" s="22">
        <v>5815</v>
      </c>
      <c r="B427" s="20" t="s">
        <v>3256</v>
      </c>
      <c r="C427" s="20" t="s">
        <v>2533</v>
      </c>
      <c r="D427" s="10"/>
      <c r="E427" s="20" t="s">
        <v>68</v>
      </c>
      <c r="F427" s="20" t="s">
        <v>67</v>
      </c>
      <c r="G427" s="20" t="s">
        <v>67</v>
      </c>
      <c r="H427" s="20" t="s">
        <v>292</v>
      </c>
      <c r="I427" s="20" t="s">
        <v>292</v>
      </c>
      <c r="J427" s="22">
        <v>1</v>
      </c>
      <c r="K427" s="21" t="s">
        <v>2174</v>
      </c>
    </row>
    <row r="428" spans="1:11" ht="16">
      <c r="A428" s="22">
        <v>5816</v>
      </c>
      <c r="B428" s="20" t="s">
        <v>3257</v>
      </c>
      <c r="C428" s="20" t="s">
        <v>2533</v>
      </c>
      <c r="D428" s="10"/>
      <c r="E428" s="20" t="s">
        <v>68</v>
      </c>
      <c r="F428" s="20" t="s">
        <v>67</v>
      </c>
      <c r="G428" s="20" t="s">
        <v>67</v>
      </c>
      <c r="H428" s="20" t="s">
        <v>292</v>
      </c>
      <c r="I428" s="20" t="s">
        <v>292</v>
      </c>
      <c r="J428" s="22">
        <v>1</v>
      </c>
      <c r="K428" s="21" t="s">
        <v>2174</v>
      </c>
    </row>
    <row r="429" spans="1:11" ht="16">
      <c r="A429" s="22">
        <v>5817</v>
      </c>
      <c r="B429" s="20" t="s">
        <v>3258</v>
      </c>
      <c r="C429" s="20" t="s">
        <v>2533</v>
      </c>
      <c r="D429" s="10"/>
      <c r="E429" s="20" t="s">
        <v>68</v>
      </c>
      <c r="F429" s="20" t="s">
        <v>67</v>
      </c>
      <c r="G429" s="20" t="s">
        <v>67</v>
      </c>
      <c r="H429" s="20" t="s">
        <v>292</v>
      </c>
      <c r="I429" s="20" t="s">
        <v>292</v>
      </c>
      <c r="J429" s="22">
        <v>1</v>
      </c>
      <c r="K429" s="21" t="s">
        <v>2174</v>
      </c>
    </row>
    <row r="430" spans="1:11" ht="16">
      <c r="A430" s="22">
        <v>5818</v>
      </c>
      <c r="B430" s="20" t="s">
        <v>3259</v>
      </c>
      <c r="C430" s="20" t="s">
        <v>2533</v>
      </c>
      <c r="D430" s="10"/>
      <c r="E430" s="20" t="s">
        <v>68</v>
      </c>
      <c r="F430" s="20" t="s">
        <v>67</v>
      </c>
      <c r="G430" s="20" t="s">
        <v>67</v>
      </c>
      <c r="H430" s="20" t="s">
        <v>292</v>
      </c>
      <c r="I430" s="20" t="s">
        <v>292</v>
      </c>
      <c r="J430" s="22">
        <v>1</v>
      </c>
      <c r="K430" s="21" t="s">
        <v>2174</v>
      </c>
    </row>
    <row r="431" spans="1:11" ht="16">
      <c r="A431" s="22">
        <v>5819</v>
      </c>
      <c r="B431" s="20" t="s">
        <v>3260</v>
      </c>
      <c r="C431" s="20" t="s">
        <v>2533</v>
      </c>
      <c r="D431" s="10"/>
      <c r="E431" s="20" t="s">
        <v>68</v>
      </c>
      <c r="F431" s="20" t="s">
        <v>67</v>
      </c>
      <c r="G431" s="20" t="s">
        <v>67</v>
      </c>
      <c r="H431" s="20" t="s">
        <v>292</v>
      </c>
      <c r="I431" s="20" t="s">
        <v>292</v>
      </c>
      <c r="J431" s="22">
        <v>1</v>
      </c>
      <c r="K431" s="21" t="s">
        <v>2174</v>
      </c>
    </row>
    <row r="432" spans="1:11" ht="16">
      <c r="A432" s="22">
        <v>6181</v>
      </c>
      <c r="B432" s="20" t="s">
        <v>3261</v>
      </c>
      <c r="C432" s="20" t="s">
        <v>2534</v>
      </c>
      <c r="D432" s="22">
        <v>1169</v>
      </c>
      <c r="E432" s="20" t="s">
        <v>67</v>
      </c>
      <c r="F432" s="20" t="s">
        <v>68</v>
      </c>
      <c r="G432" s="20" t="s">
        <v>67</v>
      </c>
      <c r="H432" s="20" t="s">
        <v>3262</v>
      </c>
      <c r="I432" s="20" t="s">
        <v>3263</v>
      </c>
      <c r="J432" s="22">
        <v>1</v>
      </c>
      <c r="K432" s="21" t="s">
        <v>3264</v>
      </c>
    </row>
    <row r="433" spans="1:11" ht="16">
      <c r="A433" s="22">
        <v>6182</v>
      </c>
      <c r="B433" s="20" t="s">
        <v>3265</v>
      </c>
      <c r="C433" s="20" t="s">
        <v>2534</v>
      </c>
      <c r="D433" s="10"/>
      <c r="E433" s="20" t="s">
        <v>68</v>
      </c>
      <c r="F433" s="20" t="s">
        <v>67</v>
      </c>
      <c r="G433" s="20" t="s">
        <v>67</v>
      </c>
      <c r="H433" s="20" t="s">
        <v>4</v>
      </c>
      <c r="I433" s="20" t="s">
        <v>4</v>
      </c>
      <c r="J433" s="22">
        <v>1</v>
      </c>
      <c r="K433" s="21" t="s">
        <v>3266</v>
      </c>
    </row>
    <row r="434" spans="1:11" ht="16">
      <c r="A434" s="22">
        <v>6183</v>
      </c>
      <c r="B434" s="20" t="s">
        <v>3267</v>
      </c>
      <c r="C434" s="20" t="s">
        <v>2534</v>
      </c>
      <c r="D434" s="10"/>
      <c r="E434" s="20" t="s">
        <v>68</v>
      </c>
      <c r="F434" s="20" t="s">
        <v>67</v>
      </c>
      <c r="G434" s="20" t="s">
        <v>67</v>
      </c>
      <c r="H434" s="20" t="s">
        <v>4</v>
      </c>
      <c r="I434" s="20" t="s">
        <v>4</v>
      </c>
      <c r="J434" s="22">
        <v>1</v>
      </c>
      <c r="K434" s="21" t="s">
        <v>3266</v>
      </c>
    </row>
    <row r="435" spans="1:11" ht="16">
      <c r="A435" s="22">
        <v>6184</v>
      </c>
      <c r="B435" s="20" t="s">
        <v>3268</v>
      </c>
      <c r="C435" s="20" t="s">
        <v>2534</v>
      </c>
      <c r="D435" s="10"/>
      <c r="E435" s="20" t="s">
        <v>68</v>
      </c>
      <c r="F435" s="20" t="s">
        <v>67</v>
      </c>
      <c r="G435" s="20" t="s">
        <v>67</v>
      </c>
      <c r="H435" s="20" t="s">
        <v>4</v>
      </c>
      <c r="I435" s="20" t="s">
        <v>4</v>
      </c>
      <c r="J435" s="22">
        <v>1</v>
      </c>
      <c r="K435" s="21" t="s">
        <v>3266</v>
      </c>
    </row>
    <row r="436" spans="1:11" ht="16">
      <c r="A436" s="22">
        <v>6185</v>
      </c>
      <c r="B436" s="20" t="s">
        <v>3269</v>
      </c>
      <c r="C436" s="20" t="s">
        <v>2553</v>
      </c>
      <c r="D436" s="10"/>
      <c r="E436" s="20" t="s">
        <v>67</v>
      </c>
      <c r="F436" s="20" t="s">
        <v>67</v>
      </c>
      <c r="G436" s="20" t="s">
        <v>67</v>
      </c>
      <c r="H436" s="20" t="s">
        <v>4</v>
      </c>
      <c r="I436" s="20" t="s">
        <v>4</v>
      </c>
      <c r="J436" s="22">
        <v>1</v>
      </c>
      <c r="K436" s="21" t="s">
        <v>3270</v>
      </c>
    </row>
    <row r="437" spans="1:11" ht="16">
      <c r="A437" s="22">
        <v>6186</v>
      </c>
      <c r="B437" s="20" t="s">
        <v>3271</v>
      </c>
      <c r="C437" s="20" t="s">
        <v>2534</v>
      </c>
      <c r="D437" s="10"/>
      <c r="E437" s="20" t="s">
        <v>67</v>
      </c>
      <c r="F437" s="20" t="s">
        <v>67</v>
      </c>
      <c r="G437" s="20" t="s">
        <v>67</v>
      </c>
      <c r="H437" s="20" t="s">
        <v>4</v>
      </c>
      <c r="I437" s="20" t="s">
        <v>4</v>
      </c>
      <c r="J437" s="22">
        <v>1</v>
      </c>
      <c r="K437" s="21" t="s">
        <v>3272</v>
      </c>
    </row>
    <row r="438" spans="1:11" ht="16">
      <c r="A438" s="22">
        <v>6189</v>
      </c>
      <c r="B438" s="20" t="s">
        <v>3273</v>
      </c>
      <c r="C438" s="20" t="s">
        <v>2534</v>
      </c>
      <c r="D438" s="10"/>
      <c r="E438" s="20" t="s">
        <v>68</v>
      </c>
      <c r="F438" s="20" t="s">
        <v>67</v>
      </c>
      <c r="G438" s="20" t="s">
        <v>67</v>
      </c>
      <c r="H438" s="20" t="s">
        <v>4</v>
      </c>
      <c r="I438" s="20" t="s">
        <v>4</v>
      </c>
      <c r="J438" s="22">
        <v>1</v>
      </c>
      <c r="K438" s="21" t="s">
        <v>3274</v>
      </c>
    </row>
    <row r="439" spans="1:11" ht="16">
      <c r="A439" s="22">
        <v>6270</v>
      </c>
      <c r="B439" s="20" t="s">
        <v>3275</v>
      </c>
      <c r="C439" s="20" t="s">
        <v>2556</v>
      </c>
      <c r="D439" s="10"/>
      <c r="E439" s="20" t="s">
        <v>68</v>
      </c>
      <c r="F439" s="20" t="s">
        <v>67</v>
      </c>
      <c r="G439" s="20" t="s">
        <v>67</v>
      </c>
      <c r="H439" s="20" t="s">
        <v>292</v>
      </c>
      <c r="I439" s="20" t="s">
        <v>292</v>
      </c>
      <c r="J439" s="22">
        <v>1</v>
      </c>
      <c r="K439" s="21" t="s">
        <v>3276</v>
      </c>
    </row>
    <row r="440" spans="1:11" ht="16">
      <c r="A440" s="22">
        <v>6271</v>
      </c>
      <c r="B440" s="20" t="s">
        <v>3277</v>
      </c>
      <c r="C440" s="20" t="s">
        <v>2556</v>
      </c>
      <c r="D440" s="10"/>
      <c r="E440" s="20" t="s">
        <v>67</v>
      </c>
      <c r="F440" s="20" t="s">
        <v>67</v>
      </c>
      <c r="G440" s="20" t="s">
        <v>67</v>
      </c>
      <c r="H440" s="20" t="s">
        <v>292</v>
      </c>
      <c r="I440" s="20" t="s">
        <v>292</v>
      </c>
      <c r="J440" s="22">
        <v>1</v>
      </c>
      <c r="K440" s="21" t="s">
        <v>3276</v>
      </c>
    </row>
    <row r="441" spans="1:11" ht="16">
      <c r="A441" s="22">
        <v>6272</v>
      </c>
      <c r="B441" s="20" t="s">
        <v>3278</v>
      </c>
      <c r="C441" s="20" t="s">
        <v>2556</v>
      </c>
      <c r="D441" s="10"/>
      <c r="E441" s="20" t="s">
        <v>68</v>
      </c>
      <c r="F441" s="20" t="s">
        <v>67</v>
      </c>
      <c r="G441" s="20" t="s">
        <v>67</v>
      </c>
      <c r="H441" s="20" t="s">
        <v>292</v>
      </c>
      <c r="I441" s="20" t="s">
        <v>292</v>
      </c>
      <c r="J441" s="22">
        <v>1</v>
      </c>
      <c r="K441" s="21" t="s">
        <v>3276</v>
      </c>
    </row>
    <row r="442" spans="1:11" ht="16">
      <c r="A442" s="22">
        <v>6273</v>
      </c>
      <c r="B442" s="20" t="s">
        <v>3279</v>
      </c>
      <c r="C442" s="20" t="s">
        <v>2556</v>
      </c>
      <c r="D442" s="10"/>
      <c r="E442" s="20" t="s">
        <v>68</v>
      </c>
      <c r="F442" s="20" t="s">
        <v>67</v>
      </c>
      <c r="G442" s="20" t="s">
        <v>67</v>
      </c>
      <c r="H442" s="20" t="s">
        <v>292</v>
      </c>
      <c r="I442" s="20" t="s">
        <v>292</v>
      </c>
      <c r="J442" s="22">
        <v>1</v>
      </c>
      <c r="K442" s="21" t="s">
        <v>3276</v>
      </c>
    </row>
    <row r="443" spans="1:11" ht="16">
      <c r="A443" s="22">
        <v>6274</v>
      </c>
      <c r="B443" s="20" t="s">
        <v>3280</v>
      </c>
      <c r="C443" s="20" t="s">
        <v>2556</v>
      </c>
      <c r="D443" s="10"/>
      <c r="E443" s="20" t="s">
        <v>67</v>
      </c>
      <c r="F443" s="20" t="s">
        <v>67</v>
      </c>
      <c r="G443" s="20" t="s">
        <v>67</v>
      </c>
      <c r="H443" s="20" t="s">
        <v>292</v>
      </c>
      <c r="I443" s="20" t="s">
        <v>292</v>
      </c>
      <c r="J443" s="22">
        <v>1</v>
      </c>
      <c r="K443" s="21" t="s">
        <v>3276</v>
      </c>
    </row>
    <row r="444" spans="1:11" ht="16">
      <c r="A444" s="22">
        <v>6275</v>
      </c>
      <c r="B444" s="20" t="s">
        <v>3281</v>
      </c>
      <c r="C444" s="20" t="s">
        <v>2556</v>
      </c>
      <c r="D444" s="10"/>
      <c r="E444" s="20" t="s">
        <v>68</v>
      </c>
      <c r="F444" s="20" t="s">
        <v>67</v>
      </c>
      <c r="G444" s="20" t="s">
        <v>67</v>
      </c>
      <c r="H444" s="20" t="s">
        <v>292</v>
      </c>
      <c r="I444" s="20" t="s">
        <v>292</v>
      </c>
      <c r="J444" s="22">
        <v>1</v>
      </c>
      <c r="K444" s="21" t="s">
        <v>3276</v>
      </c>
    </row>
    <row r="445" spans="1:11" ht="16">
      <c r="A445" s="22">
        <v>6334</v>
      </c>
      <c r="B445" s="20" t="s">
        <v>3282</v>
      </c>
      <c r="C445" s="20" t="s">
        <v>2532</v>
      </c>
      <c r="D445" s="10"/>
      <c r="E445" s="20" t="s">
        <v>4</v>
      </c>
      <c r="F445" s="20" t="s">
        <v>4</v>
      </c>
      <c r="G445" s="20" t="s">
        <v>4</v>
      </c>
      <c r="H445" s="20" t="s">
        <v>4</v>
      </c>
      <c r="I445" s="20" t="s">
        <v>4</v>
      </c>
      <c r="J445" s="22">
        <v>5</v>
      </c>
      <c r="K445" s="21" t="s">
        <v>3283</v>
      </c>
    </row>
    <row r="446" spans="1:11" ht="16">
      <c r="A446" s="22">
        <v>6411</v>
      </c>
      <c r="B446" s="20" t="s">
        <v>3284</v>
      </c>
      <c r="C446" s="20" t="s">
        <v>2534</v>
      </c>
      <c r="D446" s="10"/>
      <c r="E446" s="20" t="s">
        <v>68</v>
      </c>
      <c r="F446" s="20" t="s">
        <v>67</v>
      </c>
      <c r="G446" s="20" t="s">
        <v>67</v>
      </c>
      <c r="H446" s="20" t="s">
        <v>292</v>
      </c>
      <c r="I446" s="20" t="s">
        <v>292</v>
      </c>
      <c r="J446" s="22">
        <v>1</v>
      </c>
      <c r="K446" s="21" t="s">
        <v>3285</v>
      </c>
    </row>
    <row r="447" spans="1:11" ht="16">
      <c r="A447" s="22">
        <v>6412</v>
      </c>
      <c r="B447" s="20" t="s">
        <v>3286</v>
      </c>
      <c r="C447" s="20" t="s">
        <v>2534</v>
      </c>
      <c r="D447" s="10"/>
      <c r="E447" s="20" t="s">
        <v>68</v>
      </c>
      <c r="F447" s="20" t="s">
        <v>67</v>
      </c>
      <c r="G447" s="20" t="s">
        <v>67</v>
      </c>
      <c r="H447" s="20" t="s">
        <v>292</v>
      </c>
      <c r="I447" s="20" t="s">
        <v>292</v>
      </c>
      <c r="J447" s="22">
        <v>1</v>
      </c>
      <c r="K447" s="21" t="s">
        <v>3285</v>
      </c>
    </row>
    <row r="448" spans="1:11" ht="16">
      <c r="A448" s="22">
        <v>6438</v>
      </c>
      <c r="B448" s="20" t="s">
        <v>3287</v>
      </c>
      <c r="C448" s="20" t="s">
        <v>2553</v>
      </c>
      <c r="D448" s="22">
        <v>1139</v>
      </c>
      <c r="E448" s="20" t="s">
        <v>4</v>
      </c>
      <c r="F448" s="20" t="s">
        <v>68</v>
      </c>
      <c r="G448" s="20" t="s">
        <v>67</v>
      </c>
      <c r="H448" s="20" t="s">
        <v>3288</v>
      </c>
      <c r="I448" s="20" t="s">
        <v>77</v>
      </c>
      <c r="J448" s="22">
        <v>1</v>
      </c>
      <c r="K448" s="21" t="s">
        <v>3289</v>
      </c>
    </row>
    <row r="449" spans="1:11" ht="16">
      <c r="A449" s="22">
        <v>6578</v>
      </c>
      <c r="B449" s="20" t="s">
        <v>3290</v>
      </c>
      <c r="C449" s="20" t="s">
        <v>2532</v>
      </c>
      <c r="D449" s="10"/>
      <c r="E449" s="20" t="s">
        <v>68</v>
      </c>
      <c r="F449" s="20" t="s">
        <v>67</v>
      </c>
      <c r="G449" s="20" t="s">
        <v>67</v>
      </c>
      <c r="H449" s="20" t="s">
        <v>292</v>
      </c>
      <c r="I449" s="20" t="s">
        <v>292</v>
      </c>
      <c r="J449" s="22">
        <v>1</v>
      </c>
      <c r="K449" s="21" t="s">
        <v>2753</v>
      </c>
    </row>
    <row r="450" spans="1:11" ht="16">
      <c r="A450" s="22">
        <v>6591</v>
      </c>
      <c r="B450" s="20" t="s">
        <v>3291</v>
      </c>
      <c r="C450" s="20" t="s">
        <v>2568</v>
      </c>
      <c r="D450" s="10"/>
      <c r="E450" s="20" t="s">
        <v>68</v>
      </c>
      <c r="F450" s="20" t="s">
        <v>67</v>
      </c>
      <c r="G450" s="20" t="s">
        <v>67</v>
      </c>
      <c r="H450" s="20" t="s">
        <v>292</v>
      </c>
      <c r="I450" s="20" t="s">
        <v>292</v>
      </c>
      <c r="J450" s="22">
        <v>1</v>
      </c>
      <c r="K450" s="21" t="s">
        <v>3292</v>
      </c>
    </row>
    <row r="451" spans="1:11" ht="16">
      <c r="A451" s="22">
        <v>6595</v>
      </c>
      <c r="B451" s="20" t="s">
        <v>3293</v>
      </c>
      <c r="C451" s="20" t="s">
        <v>2568</v>
      </c>
      <c r="D451" s="22">
        <v>1201</v>
      </c>
      <c r="E451" s="20" t="s">
        <v>4</v>
      </c>
      <c r="F451" s="20" t="s">
        <v>67</v>
      </c>
      <c r="G451" s="20" t="s">
        <v>67</v>
      </c>
      <c r="H451" s="20" t="s">
        <v>3294</v>
      </c>
      <c r="I451" s="20" t="s">
        <v>292</v>
      </c>
      <c r="J451" s="22">
        <v>1</v>
      </c>
      <c r="K451" s="21" t="s">
        <v>3295</v>
      </c>
    </row>
    <row r="452" spans="1:11" ht="16">
      <c r="A452" s="22">
        <v>6598</v>
      </c>
      <c r="B452" s="20" t="s">
        <v>3296</v>
      </c>
      <c r="C452" s="20" t="s">
        <v>2568</v>
      </c>
      <c r="D452" s="10"/>
      <c r="E452" s="20" t="s">
        <v>4</v>
      </c>
      <c r="F452" s="20" t="s">
        <v>67</v>
      </c>
      <c r="G452" s="20" t="s">
        <v>67</v>
      </c>
      <c r="H452" s="20" t="s">
        <v>292</v>
      </c>
      <c r="I452" s="20" t="s">
        <v>292</v>
      </c>
      <c r="J452" s="22">
        <v>1</v>
      </c>
      <c r="K452" s="21" t="s">
        <v>3295</v>
      </c>
    </row>
    <row r="453" spans="1:11" ht="16">
      <c r="A453" s="22">
        <v>6600</v>
      </c>
      <c r="B453" s="20" t="s">
        <v>3297</v>
      </c>
      <c r="C453" s="20" t="s">
        <v>2533</v>
      </c>
      <c r="D453" s="22">
        <v>1211</v>
      </c>
      <c r="E453" s="20" t="s">
        <v>68</v>
      </c>
      <c r="F453" s="20" t="s">
        <v>68</v>
      </c>
      <c r="G453" s="20" t="s">
        <v>4</v>
      </c>
      <c r="H453" s="20" t="s">
        <v>3298</v>
      </c>
      <c r="I453" s="20" t="s">
        <v>3299</v>
      </c>
      <c r="J453" s="22">
        <v>1</v>
      </c>
      <c r="K453" s="21" t="s">
        <v>3300</v>
      </c>
    </row>
    <row r="454" spans="1:11" ht="16">
      <c r="A454" s="22">
        <v>6601</v>
      </c>
      <c r="B454" s="20" t="s">
        <v>3301</v>
      </c>
      <c r="C454" s="20" t="s">
        <v>2568</v>
      </c>
      <c r="D454" s="22">
        <v>1134</v>
      </c>
      <c r="E454" s="20" t="s">
        <v>68</v>
      </c>
      <c r="F454" s="20" t="s">
        <v>68</v>
      </c>
      <c r="G454" s="20" t="s">
        <v>4</v>
      </c>
      <c r="H454" s="20" t="s">
        <v>3302</v>
      </c>
      <c r="I454" s="20" t="s">
        <v>3303</v>
      </c>
      <c r="J454" s="22">
        <v>1</v>
      </c>
      <c r="K454" s="21" t="s">
        <v>3304</v>
      </c>
    </row>
    <row r="455" spans="1:11" ht="16">
      <c r="A455" s="22">
        <v>6602</v>
      </c>
      <c r="B455" s="20" t="s">
        <v>3305</v>
      </c>
      <c r="C455" s="20" t="s">
        <v>2556</v>
      </c>
      <c r="D455" s="10"/>
      <c r="E455" s="20" t="s">
        <v>4</v>
      </c>
      <c r="F455" s="20" t="s">
        <v>67</v>
      </c>
      <c r="G455" s="20" t="s">
        <v>67</v>
      </c>
      <c r="H455" s="20" t="s">
        <v>292</v>
      </c>
      <c r="I455" s="20" t="s">
        <v>292</v>
      </c>
      <c r="J455" s="22">
        <v>1</v>
      </c>
      <c r="K455" s="21" t="s">
        <v>3306</v>
      </c>
    </row>
    <row r="456" spans="1:11" ht="16">
      <c r="A456" s="22">
        <v>6603</v>
      </c>
      <c r="B456" s="20" t="s">
        <v>3307</v>
      </c>
      <c r="C456" s="20" t="s">
        <v>2556</v>
      </c>
      <c r="D456" s="22">
        <v>1196</v>
      </c>
      <c r="E456" s="20" t="s">
        <v>4</v>
      </c>
      <c r="F456" s="20" t="s">
        <v>67</v>
      </c>
      <c r="G456" s="20" t="s">
        <v>67</v>
      </c>
      <c r="H456" s="20" t="s">
        <v>3308</v>
      </c>
      <c r="I456" s="20" t="s">
        <v>292</v>
      </c>
      <c r="J456" s="22">
        <v>1</v>
      </c>
      <c r="K456" s="21" t="s">
        <v>3306</v>
      </c>
    </row>
    <row r="457" spans="1:11" ht="16">
      <c r="A457" s="22">
        <v>6604</v>
      </c>
      <c r="B457" s="20" t="s">
        <v>3309</v>
      </c>
      <c r="C457" s="20" t="s">
        <v>2556</v>
      </c>
      <c r="D457" s="10"/>
      <c r="E457" s="20" t="s">
        <v>4</v>
      </c>
      <c r="F457" s="20" t="s">
        <v>67</v>
      </c>
      <c r="G457" s="20" t="s">
        <v>67</v>
      </c>
      <c r="H457" s="20" t="s">
        <v>292</v>
      </c>
      <c r="I457" s="20" t="s">
        <v>292</v>
      </c>
      <c r="J457" s="22">
        <v>1</v>
      </c>
      <c r="K457" s="21" t="s">
        <v>3306</v>
      </c>
    </row>
    <row r="458" spans="1:11" ht="16">
      <c r="A458" s="22">
        <v>6605</v>
      </c>
      <c r="B458" s="20" t="s">
        <v>3310</v>
      </c>
      <c r="C458" s="20" t="s">
        <v>2553</v>
      </c>
      <c r="D458" s="22">
        <v>1214</v>
      </c>
      <c r="E458" s="20" t="s">
        <v>67</v>
      </c>
      <c r="F458" s="20" t="s">
        <v>67</v>
      </c>
      <c r="G458" s="20" t="s">
        <v>67</v>
      </c>
      <c r="H458" s="20" t="s">
        <v>3311</v>
      </c>
      <c r="I458" s="20" t="s">
        <v>292</v>
      </c>
      <c r="J458" s="22">
        <v>1</v>
      </c>
      <c r="K458" s="21" t="s">
        <v>3312</v>
      </c>
    </row>
    <row r="459" spans="1:11" ht="16">
      <c r="A459" s="22">
        <v>6606</v>
      </c>
      <c r="B459" s="20" t="s">
        <v>3313</v>
      </c>
      <c r="C459" s="20" t="s">
        <v>2553</v>
      </c>
      <c r="D459" s="10"/>
      <c r="E459" s="20" t="s">
        <v>68</v>
      </c>
      <c r="F459" s="20" t="s">
        <v>67</v>
      </c>
      <c r="G459" s="20" t="s">
        <v>67</v>
      </c>
      <c r="H459" s="20" t="s">
        <v>292</v>
      </c>
      <c r="I459" s="20" t="s">
        <v>292</v>
      </c>
      <c r="J459" s="22">
        <v>1</v>
      </c>
      <c r="K459" s="21" t="s">
        <v>3312</v>
      </c>
    </row>
    <row r="460" spans="1:11" ht="16">
      <c r="A460" s="22">
        <v>6607</v>
      </c>
      <c r="B460" s="20" t="s">
        <v>3314</v>
      </c>
      <c r="C460" s="20" t="s">
        <v>2556</v>
      </c>
      <c r="D460" s="22">
        <v>1196</v>
      </c>
      <c r="E460" s="20" t="s">
        <v>68</v>
      </c>
      <c r="F460" s="20" t="s">
        <v>67</v>
      </c>
      <c r="G460" s="20" t="s">
        <v>67</v>
      </c>
      <c r="H460" s="20" t="s">
        <v>292</v>
      </c>
      <c r="I460" s="20" t="s">
        <v>292</v>
      </c>
      <c r="J460" s="22">
        <v>1</v>
      </c>
      <c r="K460" s="21" t="s">
        <v>3315</v>
      </c>
    </row>
    <row r="461" spans="1:11" ht="16">
      <c r="A461" s="22">
        <v>6634</v>
      </c>
      <c r="B461" s="20" t="s">
        <v>3316</v>
      </c>
      <c r="C461" s="20" t="s">
        <v>2534</v>
      </c>
      <c r="D461" s="22">
        <v>1198</v>
      </c>
      <c r="E461" s="20" t="s">
        <v>4</v>
      </c>
      <c r="F461" s="20" t="s">
        <v>67</v>
      </c>
      <c r="G461" s="20" t="s">
        <v>67</v>
      </c>
      <c r="H461" s="20" t="s">
        <v>292</v>
      </c>
      <c r="I461" s="20" t="s">
        <v>292</v>
      </c>
      <c r="J461" s="22">
        <v>1</v>
      </c>
      <c r="K461" s="21" t="s">
        <v>3317</v>
      </c>
    </row>
    <row r="462" spans="1:11" ht="16">
      <c r="A462" s="22">
        <v>6762</v>
      </c>
      <c r="B462" s="20" t="s">
        <v>3318</v>
      </c>
      <c r="C462" s="20" t="s">
        <v>2534</v>
      </c>
      <c r="D462" s="10"/>
      <c r="E462" s="20" t="s">
        <v>68</v>
      </c>
      <c r="F462" s="20" t="s">
        <v>67</v>
      </c>
      <c r="G462" s="20" t="s">
        <v>67</v>
      </c>
      <c r="H462" s="20" t="s">
        <v>292</v>
      </c>
      <c r="I462" s="20" t="s">
        <v>292</v>
      </c>
      <c r="J462" s="22">
        <v>1</v>
      </c>
      <c r="K462" s="21" t="s">
        <v>3319</v>
      </c>
    </row>
    <row r="463" spans="1:11" ht="16">
      <c r="A463" s="22">
        <v>6773</v>
      </c>
      <c r="B463" s="20" t="s">
        <v>3320</v>
      </c>
      <c r="C463" s="20" t="s">
        <v>2534</v>
      </c>
      <c r="D463" s="22">
        <v>1204</v>
      </c>
      <c r="E463" s="20" t="s">
        <v>4</v>
      </c>
      <c r="F463" s="20" t="s">
        <v>67</v>
      </c>
      <c r="G463" s="20" t="s">
        <v>67</v>
      </c>
      <c r="H463" s="20" t="s">
        <v>292</v>
      </c>
      <c r="I463" s="20" t="s">
        <v>292</v>
      </c>
      <c r="J463" s="22">
        <v>1</v>
      </c>
      <c r="K463" s="21" t="s">
        <v>3321</v>
      </c>
    </row>
    <row r="464" spans="1:11" ht="16">
      <c r="A464" s="22">
        <v>6778</v>
      </c>
      <c r="B464" s="20" t="s">
        <v>3322</v>
      </c>
      <c r="C464" s="20" t="s">
        <v>2534</v>
      </c>
      <c r="D464" s="10"/>
      <c r="E464" s="20" t="s">
        <v>67</v>
      </c>
      <c r="F464" s="20" t="s">
        <v>67</v>
      </c>
      <c r="G464" s="20" t="s">
        <v>67</v>
      </c>
      <c r="H464" s="20" t="s">
        <v>292</v>
      </c>
      <c r="I464" s="20" t="s">
        <v>292</v>
      </c>
      <c r="J464" s="22">
        <v>1</v>
      </c>
      <c r="K464" s="21" t="s">
        <v>3323</v>
      </c>
    </row>
    <row r="465" spans="1:11" ht="16">
      <c r="A465" s="22">
        <v>6792</v>
      </c>
      <c r="B465" s="20" t="s">
        <v>3324</v>
      </c>
      <c r="C465" s="20" t="s">
        <v>2568</v>
      </c>
      <c r="D465" s="10"/>
      <c r="E465" s="20" t="s">
        <v>68</v>
      </c>
      <c r="F465" s="20" t="s">
        <v>67</v>
      </c>
      <c r="G465" s="20" t="s">
        <v>67</v>
      </c>
      <c r="H465" s="20" t="s">
        <v>292</v>
      </c>
      <c r="I465" s="20" t="s">
        <v>292</v>
      </c>
      <c r="J465" s="22">
        <v>1</v>
      </c>
      <c r="K465" s="21" t="s">
        <v>3325</v>
      </c>
    </row>
    <row r="466" spans="1:11" ht="16">
      <c r="A466" s="22">
        <v>6793</v>
      </c>
      <c r="B466" s="20" t="s">
        <v>3326</v>
      </c>
      <c r="C466" s="20" t="s">
        <v>2568</v>
      </c>
      <c r="D466" s="10"/>
      <c r="E466" s="20" t="s">
        <v>67</v>
      </c>
      <c r="F466" s="20" t="s">
        <v>67</v>
      </c>
      <c r="G466" s="20" t="s">
        <v>67</v>
      </c>
      <c r="H466" s="20" t="s">
        <v>292</v>
      </c>
      <c r="I466" s="20" t="s">
        <v>292</v>
      </c>
      <c r="J466" s="22">
        <v>1</v>
      </c>
      <c r="K466" s="21" t="s">
        <v>3325</v>
      </c>
    </row>
    <row r="467" spans="1:11" ht="16">
      <c r="A467" s="22">
        <v>6794</v>
      </c>
      <c r="B467" s="20" t="s">
        <v>3327</v>
      </c>
      <c r="C467" s="20" t="s">
        <v>2568</v>
      </c>
      <c r="D467" s="10"/>
      <c r="E467" s="20" t="s">
        <v>68</v>
      </c>
      <c r="F467" s="20" t="s">
        <v>67</v>
      </c>
      <c r="G467" s="20" t="s">
        <v>67</v>
      </c>
      <c r="H467" s="20" t="s">
        <v>292</v>
      </c>
      <c r="I467" s="20" t="s">
        <v>292</v>
      </c>
      <c r="J467" s="22">
        <v>1</v>
      </c>
      <c r="K467" s="21" t="s">
        <v>3325</v>
      </c>
    </row>
    <row r="468" spans="1:11" ht="16">
      <c r="A468" s="22">
        <v>6795</v>
      </c>
      <c r="B468" s="20" t="s">
        <v>3328</v>
      </c>
      <c r="C468" s="20" t="s">
        <v>2568</v>
      </c>
      <c r="D468" s="10"/>
      <c r="E468" s="20" t="s">
        <v>67</v>
      </c>
      <c r="F468" s="20" t="s">
        <v>67</v>
      </c>
      <c r="G468" s="20" t="s">
        <v>67</v>
      </c>
      <c r="H468" s="20" t="s">
        <v>292</v>
      </c>
      <c r="I468" s="20" t="s">
        <v>292</v>
      </c>
      <c r="J468" s="22">
        <v>1</v>
      </c>
      <c r="K468" s="21" t="s">
        <v>3325</v>
      </c>
    </row>
    <row r="469" spans="1:11" ht="16">
      <c r="A469" s="22">
        <v>6796</v>
      </c>
      <c r="B469" s="20" t="s">
        <v>3329</v>
      </c>
      <c r="C469" s="20" t="s">
        <v>2568</v>
      </c>
      <c r="D469" s="10"/>
      <c r="E469" s="20" t="s">
        <v>67</v>
      </c>
      <c r="F469" s="20" t="s">
        <v>67</v>
      </c>
      <c r="G469" s="20" t="s">
        <v>67</v>
      </c>
      <c r="H469" s="20" t="s">
        <v>292</v>
      </c>
      <c r="I469" s="20" t="s">
        <v>292</v>
      </c>
      <c r="J469" s="22">
        <v>1</v>
      </c>
      <c r="K469" s="21" t="s">
        <v>3325</v>
      </c>
    </row>
    <row r="470" spans="1:11" ht="16">
      <c r="A470" s="22">
        <v>6797</v>
      </c>
      <c r="B470" s="20" t="s">
        <v>3330</v>
      </c>
      <c r="C470" s="20" t="s">
        <v>2568</v>
      </c>
      <c r="D470" s="10"/>
      <c r="E470" s="20" t="s">
        <v>68</v>
      </c>
      <c r="F470" s="20" t="s">
        <v>67</v>
      </c>
      <c r="G470" s="20" t="s">
        <v>67</v>
      </c>
      <c r="H470" s="20" t="s">
        <v>292</v>
      </c>
      <c r="I470" s="20" t="s">
        <v>292</v>
      </c>
      <c r="J470" s="22">
        <v>1</v>
      </c>
      <c r="K470" s="21" t="s">
        <v>3325</v>
      </c>
    </row>
    <row r="471" spans="1:11" ht="16">
      <c r="A471" s="22">
        <v>6798</v>
      </c>
      <c r="B471" s="20" t="s">
        <v>3331</v>
      </c>
      <c r="C471" s="20" t="s">
        <v>2568</v>
      </c>
      <c r="D471" s="10"/>
      <c r="E471" s="20" t="s">
        <v>67</v>
      </c>
      <c r="F471" s="20" t="s">
        <v>67</v>
      </c>
      <c r="G471" s="20" t="s">
        <v>67</v>
      </c>
      <c r="H471" s="20" t="s">
        <v>292</v>
      </c>
      <c r="I471" s="20" t="s">
        <v>292</v>
      </c>
      <c r="J471" s="22">
        <v>1</v>
      </c>
      <c r="K471" s="21" t="s">
        <v>3325</v>
      </c>
    </row>
    <row r="472" spans="1:11" ht="16">
      <c r="A472" s="22">
        <v>6799</v>
      </c>
      <c r="B472" s="20" t="s">
        <v>3332</v>
      </c>
      <c r="C472" s="20" t="s">
        <v>2568</v>
      </c>
      <c r="D472" s="10"/>
      <c r="E472" s="20" t="s">
        <v>67</v>
      </c>
      <c r="F472" s="20" t="s">
        <v>67</v>
      </c>
      <c r="G472" s="20" t="s">
        <v>67</v>
      </c>
      <c r="H472" s="20" t="s">
        <v>292</v>
      </c>
      <c r="I472" s="20" t="s">
        <v>292</v>
      </c>
      <c r="J472" s="22">
        <v>1</v>
      </c>
      <c r="K472" s="21" t="s">
        <v>3325</v>
      </c>
    </row>
    <row r="473" spans="1:11" ht="16">
      <c r="A473" s="22">
        <v>6948</v>
      </c>
      <c r="B473" s="20" t="s">
        <v>3333</v>
      </c>
      <c r="C473" s="20" t="s">
        <v>2534</v>
      </c>
      <c r="D473" s="22">
        <v>1200</v>
      </c>
      <c r="E473" s="20" t="s">
        <v>4</v>
      </c>
      <c r="F473" s="20" t="s">
        <v>67</v>
      </c>
      <c r="G473" s="20" t="s">
        <v>67</v>
      </c>
      <c r="H473" s="20" t="s">
        <v>1124</v>
      </c>
      <c r="I473" s="20" t="s">
        <v>305</v>
      </c>
      <c r="J473" s="22">
        <v>1</v>
      </c>
      <c r="K473" s="21" t="s">
        <v>3334</v>
      </c>
    </row>
    <row r="474" spans="1:11" ht="16">
      <c r="A474" s="22">
        <v>6950</v>
      </c>
      <c r="B474" s="20" t="s">
        <v>3335</v>
      </c>
      <c r="C474" s="20" t="s">
        <v>2533</v>
      </c>
      <c r="D474" s="22">
        <v>1192</v>
      </c>
      <c r="E474" s="20" t="s">
        <v>4</v>
      </c>
      <c r="F474" s="20" t="s">
        <v>67</v>
      </c>
      <c r="G474" s="20" t="s">
        <v>68</v>
      </c>
      <c r="H474" s="20" t="s">
        <v>3336</v>
      </c>
      <c r="I474" s="20" t="s">
        <v>3337</v>
      </c>
      <c r="J474" s="22">
        <v>1</v>
      </c>
      <c r="K474" s="21" t="s">
        <v>3338</v>
      </c>
    </row>
    <row r="475" spans="1:11" ht="16">
      <c r="A475" s="22">
        <v>6952</v>
      </c>
      <c r="B475" s="20" t="s">
        <v>3339</v>
      </c>
      <c r="C475" s="20" t="s">
        <v>2536</v>
      </c>
      <c r="D475" s="10"/>
      <c r="E475" s="20" t="s">
        <v>68</v>
      </c>
      <c r="F475" s="20" t="s">
        <v>67</v>
      </c>
      <c r="G475" s="20" t="s">
        <v>67</v>
      </c>
      <c r="H475" s="20" t="s">
        <v>292</v>
      </c>
      <c r="I475" s="20" t="s">
        <v>292</v>
      </c>
      <c r="J475" s="22">
        <v>1</v>
      </c>
      <c r="K475" s="21" t="s">
        <v>3340</v>
      </c>
    </row>
    <row r="476" spans="1:11" ht="16">
      <c r="A476" s="22">
        <v>6953</v>
      </c>
      <c r="B476" s="20" t="s">
        <v>3341</v>
      </c>
      <c r="C476" s="20" t="s">
        <v>2553</v>
      </c>
      <c r="D476" s="10"/>
      <c r="E476" s="20" t="s">
        <v>68</v>
      </c>
      <c r="F476" s="20" t="s">
        <v>67</v>
      </c>
      <c r="G476" s="20" t="s">
        <v>67</v>
      </c>
      <c r="H476" s="20" t="s">
        <v>292</v>
      </c>
      <c r="I476" s="20" t="s">
        <v>292</v>
      </c>
      <c r="J476" s="22">
        <v>1</v>
      </c>
      <c r="K476" s="21" t="s">
        <v>3342</v>
      </c>
    </row>
    <row r="477" spans="1:11" ht="16">
      <c r="A477" s="22">
        <v>6954</v>
      </c>
      <c r="B477" s="20" t="s">
        <v>3343</v>
      </c>
      <c r="C477" s="20" t="s">
        <v>2553</v>
      </c>
      <c r="D477" s="10"/>
      <c r="E477" s="20" t="s">
        <v>68</v>
      </c>
      <c r="F477" s="20" t="s">
        <v>67</v>
      </c>
      <c r="G477" s="20" t="s">
        <v>67</v>
      </c>
      <c r="H477" s="20" t="s">
        <v>292</v>
      </c>
      <c r="I477" s="20" t="s">
        <v>292</v>
      </c>
      <c r="J477" s="22">
        <v>1</v>
      </c>
      <c r="K477" s="21" t="s">
        <v>3344</v>
      </c>
    </row>
    <row r="478" spans="1:11" ht="16">
      <c r="A478" s="22">
        <v>6960</v>
      </c>
      <c r="B478" s="20" t="s">
        <v>3345</v>
      </c>
      <c r="C478" s="20" t="s">
        <v>2533</v>
      </c>
      <c r="D478" s="10"/>
      <c r="E478" s="20" t="s">
        <v>68</v>
      </c>
      <c r="F478" s="20" t="s">
        <v>67</v>
      </c>
      <c r="G478" s="20" t="s">
        <v>67</v>
      </c>
      <c r="H478" s="20" t="s">
        <v>292</v>
      </c>
      <c r="I478" s="20" t="s">
        <v>292</v>
      </c>
      <c r="J478" s="22">
        <v>1</v>
      </c>
      <c r="K478" s="21" t="s">
        <v>3346</v>
      </c>
    </row>
    <row r="479" spans="1:11" ht="16">
      <c r="A479" s="22">
        <v>6961</v>
      </c>
      <c r="B479" s="20" t="s">
        <v>3347</v>
      </c>
      <c r="C479" s="20" t="s">
        <v>2533</v>
      </c>
      <c r="D479" s="10"/>
      <c r="E479" s="20" t="s">
        <v>68</v>
      </c>
      <c r="F479" s="20" t="s">
        <v>67</v>
      </c>
      <c r="G479" s="20" t="s">
        <v>67</v>
      </c>
      <c r="H479" s="20" t="s">
        <v>292</v>
      </c>
      <c r="I479" s="20" t="s">
        <v>292</v>
      </c>
      <c r="J479" s="22">
        <v>1</v>
      </c>
      <c r="K479" s="21" t="s">
        <v>3348</v>
      </c>
    </row>
    <row r="480" spans="1:11" ht="16">
      <c r="A480" s="22">
        <v>6962</v>
      </c>
      <c r="B480" s="20" t="s">
        <v>3349</v>
      </c>
      <c r="C480" s="20" t="s">
        <v>2533</v>
      </c>
      <c r="D480" s="10"/>
      <c r="E480" s="20" t="s">
        <v>68</v>
      </c>
      <c r="F480" s="20" t="s">
        <v>67</v>
      </c>
      <c r="G480" s="20" t="s">
        <v>67</v>
      </c>
      <c r="H480" s="20" t="s">
        <v>292</v>
      </c>
      <c r="I480" s="20" t="s">
        <v>292</v>
      </c>
      <c r="J480" s="22">
        <v>1</v>
      </c>
      <c r="K480" s="21" t="s">
        <v>3348</v>
      </c>
    </row>
    <row r="481" spans="1:11" ht="16">
      <c r="A481" s="22">
        <v>6963</v>
      </c>
      <c r="B481" s="20" t="s">
        <v>3345</v>
      </c>
      <c r="C481" s="20" t="s">
        <v>2533</v>
      </c>
      <c r="D481" s="10"/>
      <c r="E481" s="20" t="s">
        <v>68</v>
      </c>
      <c r="F481" s="20" t="s">
        <v>67</v>
      </c>
      <c r="G481" s="20" t="s">
        <v>67</v>
      </c>
      <c r="H481" s="20" t="s">
        <v>292</v>
      </c>
      <c r="I481" s="20" t="s">
        <v>292</v>
      </c>
      <c r="J481" s="22">
        <v>1</v>
      </c>
      <c r="K481" s="21" t="s">
        <v>3348</v>
      </c>
    </row>
    <row r="482" spans="1:11" ht="16">
      <c r="A482" s="22">
        <v>6964</v>
      </c>
      <c r="B482" s="20" t="s">
        <v>3350</v>
      </c>
      <c r="C482" s="20" t="s">
        <v>2533</v>
      </c>
      <c r="D482" s="10"/>
      <c r="E482" s="20" t="s">
        <v>68</v>
      </c>
      <c r="F482" s="20" t="s">
        <v>67</v>
      </c>
      <c r="G482" s="20" t="s">
        <v>67</v>
      </c>
      <c r="H482" s="20" t="s">
        <v>292</v>
      </c>
      <c r="I482" s="20" t="s">
        <v>292</v>
      </c>
      <c r="J482" s="22">
        <v>1</v>
      </c>
      <c r="K482" s="21" t="s">
        <v>3348</v>
      </c>
    </row>
    <row r="483" spans="1:11" ht="16">
      <c r="A483" s="22">
        <v>6965</v>
      </c>
      <c r="B483" s="20" t="s">
        <v>3351</v>
      </c>
      <c r="C483" s="20" t="s">
        <v>2533</v>
      </c>
      <c r="D483" s="22">
        <v>1153</v>
      </c>
      <c r="E483" s="20" t="s">
        <v>4</v>
      </c>
      <c r="F483" s="20" t="s">
        <v>4</v>
      </c>
      <c r="G483" s="20" t="s">
        <v>4</v>
      </c>
      <c r="H483" s="20" t="s">
        <v>3352</v>
      </c>
      <c r="I483" s="20" t="s">
        <v>306</v>
      </c>
      <c r="J483" s="22">
        <v>1</v>
      </c>
      <c r="K483" s="21" t="s">
        <v>3353</v>
      </c>
    </row>
    <row r="484" spans="1:11" ht="16">
      <c r="A484" s="22">
        <v>6974</v>
      </c>
      <c r="B484" s="20" t="s">
        <v>3354</v>
      </c>
      <c r="C484" s="20" t="s">
        <v>2532</v>
      </c>
      <c r="D484" s="22">
        <v>1150</v>
      </c>
      <c r="E484" s="20" t="s">
        <v>68</v>
      </c>
      <c r="F484" s="20" t="s">
        <v>68</v>
      </c>
      <c r="G484" s="20" t="s">
        <v>67</v>
      </c>
      <c r="H484" s="20" t="s">
        <v>3355</v>
      </c>
      <c r="I484" s="20" t="s">
        <v>78</v>
      </c>
      <c r="J484" s="22">
        <v>1</v>
      </c>
      <c r="K484" s="21" t="s">
        <v>3356</v>
      </c>
    </row>
    <row r="485" spans="1:11" ht="16">
      <c r="A485" s="22">
        <v>6978</v>
      </c>
      <c r="B485" s="20" t="s">
        <v>3357</v>
      </c>
      <c r="C485" s="20" t="s">
        <v>2533</v>
      </c>
      <c r="D485" s="10"/>
      <c r="E485" s="20" t="s">
        <v>68</v>
      </c>
      <c r="F485" s="20" t="s">
        <v>67</v>
      </c>
      <c r="G485" s="20" t="s">
        <v>67</v>
      </c>
      <c r="H485" s="20" t="s">
        <v>292</v>
      </c>
      <c r="I485" s="20" t="s">
        <v>292</v>
      </c>
      <c r="J485" s="22">
        <v>1</v>
      </c>
      <c r="K485" s="21" t="s">
        <v>3348</v>
      </c>
    </row>
    <row r="486" spans="1:11" ht="16">
      <c r="A486" s="22">
        <v>7024</v>
      </c>
      <c r="B486" s="20" t="s">
        <v>2758</v>
      </c>
      <c r="C486" s="20" t="s">
        <v>2532</v>
      </c>
      <c r="D486" s="22">
        <v>1170</v>
      </c>
      <c r="E486" s="20" t="s">
        <v>4</v>
      </c>
      <c r="F486" s="20" t="s">
        <v>68</v>
      </c>
      <c r="G486" s="20" t="s">
        <v>67</v>
      </c>
      <c r="H486" s="20" t="s">
        <v>3358</v>
      </c>
      <c r="I486" s="20" t="s">
        <v>79</v>
      </c>
      <c r="J486" s="22">
        <v>1</v>
      </c>
      <c r="K486" s="21" t="s">
        <v>3359</v>
      </c>
    </row>
    <row r="487" spans="1:11" ht="16">
      <c r="A487" s="22">
        <v>7030</v>
      </c>
      <c r="B487" s="20" t="s">
        <v>3360</v>
      </c>
      <c r="C487" s="20" t="s">
        <v>2531</v>
      </c>
      <c r="D487" s="22">
        <v>1189</v>
      </c>
      <c r="E487" s="20" t="s">
        <v>4</v>
      </c>
      <c r="F487" s="20" t="s">
        <v>4</v>
      </c>
      <c r="G487" s="20" t="s">
        <v>4</v>
      </c>
      <c r="H487" s="20" t="s">
        <v>3361</v>
      </c>
      <c r="I487" s="20" t="s">
        <v>307</v>
      </c>
      <c r="J487" s="22">
        <v>1</v>
      </c>
      <c r="K487" s="21" t="s">
        <v>3362</v>
      </c>
    </row>
    <row r="488" spans="1:11" ht="16">
      <c r="A488" s="22">
        <v>7032</v>
      </c>
      <c r="B488" s="20" t="s">
        <v>3363</v>
      </c>
      <c r="C488" s="20" t="s">
        <v>2534</v>
      </c>
      <c r="D488" s="10"/>
      <c r="E488" s="20" t="s">
        <v>68</v>
      </c>
      <c r="F488" s="20" t="s">
        <v>67</v>
      </c>
      <c r="G488" s="20" t="s">
        <v>67</v>
      </c>
      <c r="H488" s="20" t="s">
        <v>292</v>
      </c>
      <c r="I488" s="20" t="s">
        <v>292</v>
      </c>
      <c r="J488" s="22">
        <v>1</v>
      </c>
      <c r="K488" s="21" t="s">
        <v>3364</v>
      </c>
    </row>
    <row r="489" spans="1:11" ht="16">
      <c r="A489" s="22">
        <v>7052</v>
      </c>
      <c r="B489" s="20" t="s">
        <v>3365</v>
      </c>
      <c r="C489" s="20" t="s">
        <v>2553</v>
      </c>
      <c r="D489" s="10"/>
      <c r="E489" s="20" t="s">
        <v>4</v>
      </c>
      <c r="F489" s="20" t="s">
        <v>67</v>
      </c>
      <c r="G489" s="20" t="s">
        <v>67</v>
      </c>
      <c r="H489" s="20" t="s">
        <v>292</v>
      </c>
      <c r="I489" s="20" t="s">
        <v>292</v>
      </c>
      <c r="J489" s="22">
        <v>1</v>
      </c>
      <c r="K489" s="21" t="s">
        <v>3366</v>
      </c>
    </row>
    <row r="490" spans="1:11" ht="16">
      <c r="A490" s="22">
        <v>7053</v>
      </c>
      <c r="B490" s="20" t="s">
        <v>3367</v>
      </c>
      <c r="C490" s="20" t="s">
        <v>2553</v>
      </c>
      <c r="D490" s="10"/>
      <c r="E490" s="20" t="s">
        <v>4</v>
      </c>
      <c r="F490" s="20" t="s">
        <v>67</v>
      </c>
      <c r="G490" s="20" t="s">
        <v>67</v>
      </c>
      <c r="H490" s="20" t="s">
        <v>292</v>
      </c>
      <c r="I490" s="20" t="s">
        <v>292</v>
      </c>
      <c r="J490" s="22">
        <v>1</v>
      </c>
      <c r="K490" s="21" t="s">
        <v>3366</v>
      </c>
    </row>
    <row r="491" spans="1:11" ht="16">
      <c r="A491" s="22">
        <v>7090</v>
      </c>
      <c r="B491" s="20" t="s">
        <v>3368</v>
      </c>
      <c r="C491" s="20" t="s">
        <v>2536</v>
      </c>
      <c r="D491" s="10"/>
      <c r="E491" s="20" t="s">
        <v>68</v>
      </c>
      <c r="F491" s="20" t="s">
        <v>67</v>
      </c>
      <c r="G491" s="20" t="s">
        <v>68</v>
      </c>
      <c r="H491" s="20" t="s">
        <v>3369</v>
      </c>
      <c r="I491" s="20" t="s">
        <v>292</v>
      </c>
      <c r="J491" s="22">
        <v>1</v>
      </c>
      <c r="K491" s="21" t="s">
        <v>2673</v>
      </c>
    </row>
    <row r="492" spans="1:11" ht="16">
      <c r="A492" s="22">
        <v>7125</v>
      </c>
      <c r="B492" s="20" t="s">
        <v>3370</v>
      </c>
      <c r="C492" s="20" t="s">
        <v>2564</v>
      </c>
      <c r="D492" s="10"/>
      <c r="E492" s="20" t="s">
        <v>68</v>
      </c>
      <c r="F492" s="20" t="s">
        <v>67</v>
      </c>
      <c r="G492" s="20" t="s">
        <v>67</v>
      </c>
      <c r="H492" s="20" t="s">
        <v>292</v>
      </c>
      <c r="I492" s="20" t="s">
        <v>292</v>
      </c>
      <c r="J492" s="22">
        <v>1</v>
      </c>
      <c r="K492" s="21" t="s">
        <v>3371</v>
      </c>
    </row>
    <row r="493" spans="1:11" ht="16">
      <c r="A493" s="22">
        <v>7133</v>
      </c>
      <c r="B493" s="20" t="s">
        <v>3372</v>
      </c>
      <c r="C493" s="20" t="s">
        <v>2553</v>
      </c>
      <c r="D493" s="10"/>
      <c r="E493" s="20" t="s">
        <v>68</v>
      </c>
      <c r="F493" s="20" t="s">
        <v>67</v>
      </c>
      <c r="G493" s="20" t="s">
        <v>67</v>
      </c>
      <c r="H493" s="20" t="s">
        <v>4</v>
      </c>
      <c r="I493" s="20" t="s">
        <v>292</v>
      </c>
      <c r="J493" s="22">
        <v>1</v>
      </c>
      <c r="K493" s="21" t="s">
        <v>3373</v>
      </c>
    </row>
    <row r="494" spans="1:11" ht="16">
      <c r="A494" s="22">
        <v>7135</v>
      </c>
      <c r="B494" s="20" t="s">
        <v>3374</v>
      </c>
      <c r="C494" s="20" t="s">
        <v>2534</v>
      </c>
      <c r="D494" s="10"/>
      <c r="E494" s="20" t="s">
        <v>67</v>
      </c>
      <c r="F494" s="20" t="s">
        <v>67</v>
      </c>
      <c r="G494" s="20" t="s">
        <v>67</v>
      </c>
      <c r="H494" s="20" t="s">
        <v>292</v>
      </c>
      <c r="I494" s="20" t="s">
        <v>292</v>
      </c>
      <c r="J494" s="22">
        <v>1</v>
      </c>
      <c r="K494" s="21" t="s">
        <v>3375</v>
      </c>
    </row>
    <row r="495" spans="1:11" ht="16">
      <c r="A495" s="22">
        <v>7136</v>
      </c>
      <c r="B495" s="20" t="s">
        <v>3376</v>
      </c>
      <c r="C495" s="20" t="s">
        <v>2534</v>
      </c>
      <c r="D495" s="10"/>
      <c r="E495" s="20" t="s">
        <v>67</v>
      </c>
      <c r="F495" s="20" t="s">
        <v>67</v>
      </c>
      <c r="G495" s="20" t="s">
        <v>67</v>
      </c>
      <c r="H495" s="20" t="s">
        <v>292</v>
      </c>
      <c r="I495" s="20" t="s">
        <v>292</v>
      </c>
      <c r="J495" s="22">
        <v>1</v>
      </c>
      <c r="K495" s="21" t="s">
        <v>3377</v>
      </c>
    </row>
    <row r="496" spans="1:11" ht="16">
      <c r="A496" s="22">
        <v>7137</v>
      </c>
      <c r="B496" s="20" t="s">
        <v>3378</v>
      </c>
      <c r="C496" s="20" t="s">
        <v>2534</v>
      </c>
      <c r="D496" s="10"/>
      <c r="E496" s="20" t="s">
        <v>67</v>
      </c>
      <c r="F496" s="20" t="s">
        <v>67</v>
      </c>
      <c r="G496" s="20" t="s">
        <v>67</v>
      </c>
      <c r="H496" s="20" t="s">
        <v>292</v>
      </c>
      <c r="I496" s="20" t="s">
        <v>292</v>
      </c>
      <c r="J496" s="22">
        <v>1</v>
      </c>
      <c r="K496" s="21" t="s">
        <v>3377</v>
      </c>
    </row>
    <row r="497" spans="1:11" ht="16">
      <c r="A497" s="22">
        <v>7139</v>
      </c>
      <c r="B497" s="20" t="s">
        <v>3379</v>
      </c>
      <c r="C497" s="20" t="s">
        <v>2564</v>
      </c>
      <c r="D497" s="22">
        <v>1139</v>
      </c>
      <c r="E497" s="20" t="s">
        <v>68</v>
      </c>
      <c r="F497" s="20" t="s">
        <v>68</v>
      </c>
      <c r="G497" s="20" t="s">
        <v>4</v>
      </c>
      <c r="H497" s="20" t="s">
        <v>3380</v>
      </c>
      <c r="I497" s="20" t="s">
        <v>80</v>
      </c>
      <c r="J497" s="22">
        <v>1</v>
      </c>
      <c r="K497" s="21" t="s">
        <v>3381</v>
      </c>
    </row>
    <row r="498" spans="1:11" ht="16">
      <c r="A498" s="22">
        <v>7140</v>
      </c>
      <c r="B498" s="20" t="s">
        <v>3382</v>
      </c>
      <c r="C498" s="20" t="s">
        <v>2787</v>
      </c>
      <c r="D498" s="10"/>
      <c r="E498" s="20" t="s">
        <v>68</v>
      </c>
      <c r="F498" s="20" t="s">
        <v>67</v>
      </c>
      <c r="G498" s="20" t="s">
        <v>67</v>
      </c>
      <c r="H498" s="20" t="s">
        <v>292</v>
      </c>
      <c r="I498" s="20" t="s">
        <v>292</v>
      </c>
      <c r="J498" s="22">
        <v>1</v>
      </c>
      <c r="K498" s="21" t="s">
        <v>3383</v>
      </c>
    </row>
    <row r="499" spans="1:11" ht="16">
      <c r="A499" s="22">
        <v>7141</v>
      </c>
      <c r="B499" s="20" t="s">
        <v>3384</v>
      </c>
      <c r="C499" s="20" t="s">
        <v>2787</v>
      </c>
      <c r="D499" s="10"/>
      <c r="E499" s="20" t="s">
        <v>68</v>
      </c>
      <c r="F499" s="20" t="s">
        <v>67</v>
      </c>
      <c r="G499" s="20" t="s">
        <v>67</v>
      </c>
      <c r="H499" s="20" t="s">
        <v>292</v>
      </c>
      <c r="I499" s="20" t="s">
        <v>292</v>
      </c>
      <c r="J499" s="22">
        <v>1</v>
      </c>
      <c r="K499" s="21" t="s">
        <v>3385</v>
      </c>
    </row>
    <row r="500" spans="1:11" ht="16">
      <c r="A500" s="22">
        <v>7143</v>
      </c>
      <c r="B500" s="20" t="s">
        <v>3386</v>
      </c>
      <c r="C500" s="20" t="s">
        <v>2536</v>
      </c>
      <c r="D500" s="10"/>
      <c r="E500" s="20" t="s">
        <v>68</v>
      </c>
      <c r="F500" s="20" t="s">
        <v>67</v>
      </c>
      <c r="G500" s="20" t="s">
        <v>67</v>
      </c>
      <c r="H500" s="20" t="s">
        <v>292</v>
      </c>
      <c r="I500" s="20" t="s">
        <v>292</v>
      </c>
      <c r="J500" s="22">
        <v>1</v>
      </c>
      <c r="K500" s="21" t="s">
        <v>3387</v>
      </c>
    </row>
    <row r="501" spans="1:11" ht="16">
      <c r="A501" s="22">
        <v>7144</v>
      </c>
      <c r="B501" s="20" t="s">
        <v>3388</v>
      </c>
      <c r="C501" s="20" t="s">
        <v>2536</v>
      </c>
      <c r="D501" s="10"/>
      <c r="E501" s="20" t="s">
        <v>68</v>
      </c>
      <c r="F501" s="20" t="s">
        <v>67</v>
      </c>
      <c r="G501" s="20" t="s">
        <v>67</v>
      </c>
      <c r="H501" s="20" t="s">
        <v>292</v>
      </c>
      <c r="I501" s="20" t="s">
        <v>292</v>
      </c>
      <c r="J501" s="22">
        <v>1</v>
      </c>
      <c r="K501" s="21" t="s">
        <v>3387</v>
      </c>
    </row>
    <row r="502" spans="1:11" ht="16">
      <c r="A502" s="22">
        <v>7165</v>
      </c>
      <c r="B502" s="20" t="s">
        <v>3389</v>
      </c>
      <c r="C502" s="20" t="s">
        <v>2533</v>
      </c>
      <c r="D502" s="20">
        <v>1201</v>
      </c>
      <c r="E502" s="20" t="s">
        <v>67</v>
      </c>
      <c r="F502" s="20" t="s">
        <v>68</v>
      </c>
      <c r="G502" s="20" t="s">
        <v>67</v>
      </c>
      <c r="H502" s="20" t="s">
        <v>3390</v>
      </c>
      <c r="I502" s="20" t="s">
        <v>81</v>
      </c>
      <c r="J502" s="22">
        <v>1</v>
      </c>
      <c r="K502" s="21" t="s">
        <v>2345</v>
      </c>
    </row>
    <row r="503" spans="1:11" ht="16">
      <c r="A503" s="22">
        <v>7166</v>
      </c>
      <c r="B503" s="20" t="s">
        <v>3391</v>
      </c>
      <c r="C503" s="20" t="s">
        <v>2533</v>
      </c>
      <c r="D503" s="10"/>
      <c r="E503" s="20" t="s">
        <v>67</v>
      </c>
      <c r="F503" s="20" t="s">
        <v>67</v>
      </c>
      <c r="G503" s="20" t="s">
        <v>67</v>
      </c>
      <c r="H503" s="20" t="s">
        <v>292</v>
      </c>
      <c r="I503" s="20" t="s">
        <v>292</v>
      </c>
      <c r="J503" s="22">
        <v>1</v>
      </c>
      <c r="K503" s="21" t="s">
        <v>2345</v>
      </c>
    </row>
    <row r="504" spans="1:11" ht="16">
      <c r="A504" s="22">
        <v>7167</v>
      </c>
      <c r="B504" s="20" t="s">
        <v>3392</v>
      </c>
      <c r="C504" s="20" t="s">
        <v>2533</v>
      </c>
      <c r="D504" s="10"/>
      <c r="E504" s="20" t="s">
        <v>67</v>
      </c>
      <c r="F504" s="20" t="s">
        <v>67</v>
      </c>
      <c r="G504" s="20" t="s">
        <v>67</v>
      </c>
      <c r="H504" s="20" t="s">
        <v>292</v>
      </c>
      <c r="I504" s="20" t="s">
        <v>292</v>
      </c>
      <c r="J504" s="22">
        <v>1</v>
      </c>
      <c r="K504" s="21" t="s">
        <v>2345</v>
      </c>
    </row>
    <row r="505" spans="1:11" ht="16">
      <c r="A505" s="22">
        <v>7168</v>
      </c>
      <c r="B505" s="20" t="s">
        <v>3393</v>
      </c>
      <c r="C505" s="20" t="s">
        <v>2533</v>
      </c>
      <c r="D505" s="10"/>
      <c r="E505" s="20" t="s">
        <v>67</v>
      </c>
      <c r="F505" s="20" t="s">
        <v>67</v>
      </c>
      <c r="G505" s="20" t="s">
        <v>67</v>
      </c>
      <c r="H505" s="20" t="s">
        <v>292</v>
      </c>
      <c r="I505" s="20" t="s">
        <v>292</v>
      </c>
      <c r="J505" s="22">
        <v>1</v>
      </c>
      <c r="K505" s="21" t="s">
        <v>2345</v>
      </c>
    </row>
    <row r="506" spans="1:11" ht="16">
      <c r="A506" s="22">
        <v>7169</v>
      </c>
      <c r="B506" s="20" t="s">
        <v>3394</v>
      </c>
      <c r="C506" s="20" t="s">
        <v>2533</v>
      </c>
      <c r="D506" s="10"/>
      <c r="E506" s="20" t="s">
        <v>67</v>
      </c>
      <c r="F506" s="20" t="s">
        <v>67</v>
      </c>
      <c r="G506" s="20" t="s">
        <v>67</v>
      </c>
      <c r="H506" s="20" t="s">
        <v>292</v>
      </c>
      <c r="I506" s="20" t="s">
        <v>292</v>
      </c>
      <c r="J506" s="22">
        <v>1</v>
      </c>
      <c r="K506" s="21" t="s">
        <v>2345</v>
      </c>
    </row>
    <row r="507" spans="1:11" ht="16">
      <c r="A507" s="22">
        <v>7170</v>
      </c>
      <c r="B507" s="20" t="s">
        <v>3395</v>
      </c>
      <c r="C507" s="20" t="s">
        <v>2533</v>
      </c>
      <c r="D507" s="10"/>
      <c r="E507" s="20" t="s">
        <v>68</v>
      </c>
      <c r="F507" s="20" t="s">
        <v>67</v>
      </c>
      <c r="G507" s="20" t="s">
        <v>67</v>
      </c>
      <c r="H507" s="20" t="s">
        <v>292</v>
      </c>
      <c r="I507" s="20" t="s">
        <v>292</v>
      </c>
      <c r="J507" s="22">
        <v>1</v>
      </c>
      <c r="K507" s="21" t="s">
        <v>2345</v>
      </c>
    </row>
    <row r="508" spans="1:11" ht="16">
      <c r="A508" s="22">
        <v>7171</v>
      </c>
      <c r="B508" s="20" t="s">
        <v>3396</v>
      </c>
      <c r="C508" s="20" t="s">
        <v>2533</v>
      </c>
      <c r="D508" s="10"/>
      <c r="E508" s="20" t="s">
        <v>67</v>
      </c>
      <c r="F508" s="20" t="s">
        <v>67</v>
      </c>
      <c r="G508" s="20" t="s">
        <v>67</v>
      </c>
      <c r="H508" s="20" t="s">
        <v>292</v>
      </c>
      <c r="I508" s="20" t="s">
        <v>292</v>
      </c>
      <c r="J508" s="22">
        <v>1</v>
      </c>
      <c r="K508" s="21" t="s">
        <v>2345</v>
      </c>
    </row>
    <row r="509" spans="1:11" ht="16">
      <c r="A509" s="22">
        <v>7172</v>
      </c>
      <c r="B509" s="20" t="s">
        <v>3397</v>
      </c>
      <c r="C509" s="20" t="s">
        <v>2533</v>
      </c>
      <c r="D509" s="10"/>
      <c r="E509" s="20" t="s">
        <v>68</v>
      </c>
      <c r="F509" s="20" t="s">
        <v>67</v>
      </c>
      <c r="G509" s="20" t="s">
        <v>67</v>
      </c>
      <c r="H509" s="20" t="s">
        <v>292</v>
      </c>
      <c r="I509" s="20" t="s">
        <v>292</v>
      </c>
      <c r="J509" s="22">
        <v>1</v>
      </c>
      <c r="K509" s="21" t="s">
        <v>2345</v>
      </c>
    </row>
    <row r="510" spans="1:11" ht="16">
      <c r="A510" s="22">
        <v>7174</v>
      </c>
      <c r="B510" s="20" t="s">
        <v>3398</v>
      </c>
      <c r="C510" s="20" t="s">
        <v>2533</v>
      </c>
      <c r="D510" s="10"/>
      <c r="E510" s="20" t="s">
        <v>67</v>
      </c>
      <c r="F510" s="20" t="s">
        <v>67</v>
      </c>
      <c r="G510" s="20" t="s">
        <v>67</v>
      </c>
      <c r="H510" s="20" t="s">
        <v>292</v>
      </c>
      <c r="I510" s="20" t="s">
        <v>292</v>
      </c>
      <c r="J510" s="22">
        <v>1</v>
      </c>
      <c r="K510" s="21" t="s">
        <v>2345</v>
      </c>
    </row>
    <row r="511" spans="1:11" ht="16">
      <c r="A511" s="22">
        <v>7195</v>
      </c>
      <c r="B511" s="20" t="s">
        <v>3399</v>
      </c>
      <c r="C511" s="20" t="s">
        <v>2532</v>
      </c>
      <c r="D511" s="10"/>
      <c r="E511" s="20" t="s">
        <v>67</v>
      </c>
      <c r="F511" s="20" t="s">
        <v>67</v>
      </c>
      <c r="G511" s="20" t="s">
        <v>67</v>
      </c>
      <c r="H511" s="20" t="s">
        <v>292</v>
      </c>
      <c r="I511" s="20" t="s">
        <v>292</v>
      </c>
      <c r="J511" s="22">
        <v>1</v>
      </c>
      <c r="K511" s="21" t="s">
        <v>3400</v>
      </c>
    </row>
    <row r="512" spans="1:11" ht="16">
      <c r="A512" s="22">
        <v>7199</v>
      </c>
      <c r="B512" s="20" t="s">
        <v>3401</v>
      </c>
      <c r="C512" s="20" t="s">
        <v>2532</v>
      </c>
      <c r="D512" s="10"/>
      <c r="E512" s="20" t="s">
        <v>67</v>
      </c>
      <c r="F512" s="20" t="s">
        <v>67</v>
      </c>
      <c r="G512" s="20" t="s">
        <v>67</v>
      </c>
      <c r="H512" s="20" t="s">
        <v>292</v>
      </c>
      <c r="I512" s="20" t="s">
        <v>292</v>
      </c>
      <c r="J512" s="22">
        <v>1</v>
      </c>
      <c r="K512" s="21" t="s">
        <v>3400</v>
      </c>
    </row>
    <row r="513" spans="1:11" ht="16">
      <c r="A513" s="22">
        <v>7200</v>
      </c>
      <c r="B513" s="20" t="s">
        <v>3402</v>
      </c>
      <c r="C513" s="20" t="s">
        <v>2532</v>
      </c>
      <c r="D513" s="10"/>
      <c r="E513" s="20" t="s">
        <v>68</v>
      </c>
      <c r="F513" s="20" t="s">
        <v>67</v>
      </c>
      <c r="G513" s="20" t="s">
        <v>67</v>
      </c>
      <c r="H513" s="20" t="s">
        <v>292</v>
      </c>
      <c r="I513" s="20" t="s">
        <v>292</v>
      </c>
      <c r="J513" s="22">
        <v>1</v>
      </c>
      <c r="K513" s="21" t="s">
        <v>3400</v>
      </c>
    </row>
    <row r="514" spans="1:11" ht="16">
      <c r="A514" s="22">
        <v>7201</v>
      </c>
      <c r="B514" s="20" t="s">
        <v>3403</v>
      </c>
      <c r="C514" s="20" t="s">
        <v>2532</v>
      </c>
      <c r="D514" s="10"/>
      <c r="E514" s="20" t="s">
        <v>68</v>
      </c>
      <c r="F514" s="20" t="s">
        <v>67</v>
      </c>
      <c r="G514" s="20" t="s">
        <v>67</v>
      </c>
      <c r="H514" s="20" t="s">
        <v>292</v>
      </c>
      <c r="I514" s="20" t="s">
        <v>292</v>
      </c>
      <c r="J514" s="22">
        <v>1</v>
      </c>
      <c r="K514" s="21" t="s">
        <v>3400</v>
      </c>
    </row>
    <row r="515" spans="1:11" ht="16">
      <c r="A515" s="22">
        <v>7205</v>
      </c>
      <c r="B515" s="20" t="s">
        <v>3404</v>
      </c>
      <c r="C515" s="20" t="s">
        <v>2532</v>
      </c>
      <c r="D515" s="10"/>
      <c r="E515" s="20" t="s">
        <v>68</v>
      </c>
      <c r="F515" s="20" t="s">
        <v>67</v>
      </c>
      <c r="G515" s="20" t="s">
        <v>67</v>
      </c>
      <c r="H515" s="20" t="s">
        <v>292</v>
      </c>
      <c r="I515" s="20" t="s">
        <v>292</v>
      </c>
      <c r="J515" s="22">
        <v>1</v>
      </c>
      <c r="K515" s="21" t="s">
        <v>3400</v>
      </c>
    </row>
    <row r="516" spans="1:11" ht="16">
      <c r="A516" s="22">
        <v>7206</v>
      </c>
      <c r="B516" s="20" t="s">
        <v>3405</v>
      </c>
      <c r="C516" s="20" t="s">
        <v>2532</v>
      </c>
      <c r="D516" s="10"/>
      <c r="E516" s="20" t="s">
        <v>67</v>
      </c>
      <c r="F516" s="20" t="s">
        <v>67</v>
      </c>
      <c r="G516" s="20" t="s">
        <v>67</v>
      </c>
      <c r="H516" s="20" t="s">
        <v>292</v>
      </c>
      <c r="I516" s="20" t="s">
        <v>292</v>
      </c>
      <c r="J516" s="22">
        <v>1</v>
      </c>
      <c r="K516" s="21" t="s">
        <v>3400</v>
      </c>
    </row>
    <row r="517" spans="1:11" ht="16">
      <c r="A517" s="22">
        <v>7207</v>
      </c>
      <c r="B517" s="20" t="s">
        <v>3406</v>
      </c>
      <c r="C517" s="20" t="s">
        <v>2532</v>
      </c>
      <c r="D517" s="10"/>
      <c r="E517" s="20" t="s">
        <v>67</v>
      </c>
      <c r="F517" s="20" t="s">
        <v>67</v>
      </c>
      <c r="G517" s="20" t="s">
        <v>67</v>
      </c>
      <c r="H517" s="20" t="s">
        <v>292</v>
      </c>
      <c r="I517" s="20" t="s">
        <v>292</v>
      </c>
      <c r="J517" s="22">
        <v>1</v>
      </c>
      <c r="K517" s="21" t="s">
        <v>3400</v>
      </c>
    </row>
    <row r="518" spans="1:11" ht="16">
      <c r="A518" s="22">
        <v>7208</v>
      </c>
      <c r="B518" s="20" t="s">
        <v>3407</v>
      </c>
      <c r="C518" s="20" t="s">
        <v>2532</v>
      </c>
      <c r="D518" s="10"/>
      <c r="E518" s="20" t="s">
        <v>68</v>
      </c>
      <c r="F518" s="20" t="s">
        <v>67</v>
      </c>
      <c r="G518" s="20" t="s">
        <v>67</v>
      </c>
      <c r="H518" s="20" t="s">
        <v>292</v>
      </c>
      <c r="I518" s="20" t="s">
        <v>292</v>
      </c>
      <c r="J518" s="22">
        <v>1</v>
      </c>
      <c r="K518" s="21" t="s">
        <v>3400</v>
      </c>
    </row>
    <row r="519" spans="1:11" ht="16">
      <c r="A519" s="22">
        <v>7209</v>
      </c>
      <c r="B519" s="20" t="s">
        <v>3408</v>
      </c>
      <c r="C519" s="20" t="s">
        <v>2532</v>
      </c>
      <c r="D519" s="10"/>
      <c r="E519" s="20" t="s">
        <v>67</v>
      </c>
      <c r="F519" s="20" t="s">
        <v>67</v>
      </c>
      <c r="G519" s="20" t="s">
        <v>67</v>
      </c>
      <c r="H519" s="20" t="s">
        <v>292</v>
      </c>
      <c r="I519" s="20" t="s">
        <v>292</v>
      </c>
      <c r="J519" s="22">
        <v>1</v>
      </c>
      <c r="K519" s="21" t="s">
        <v>3400</v>
      </c>
    </row>
    <row r="520" spans="1:11" ht="16">
      <c r="A520" s="22">
        <v>7210</v>
      </c>
      <c r="B520" s="20" t="s">
        <v>3409</v>
      </c>
      <c r="C520" s="20" t="s">
        <v>2532</v>
      </c>
      <c r="D520" s="10"/>
      <c r="E520" s="20" t="s">
        <v>67</v>
      </c>
      <c r="F520" s="20" t="s">
        <v>67</v>
      </c>
      <c r="G520" s="20" t="s">
        <v>67</v>
      </c>
      <c r="H520" s="20" t="s">
        <v>292</v>
      </c>
      <c r="I520" s="20" t="s">
        <v>292</v>
      </c>
      <c r="J520" s="22">
        <v>1</v>
      </c>
      <c r="K520" s="21" t="s">
        <v>3400</v>
      </c>
    </row>
    <row r="521" spans="1:11" ht="16">
      <c r="A521" s="22">
        <v>7211</v>
      </c>
      <c r="B521" s="20" t="s">
        <v>3410</v>
      </c>
      <c r="C521" s="20" t="s">
        <v>2532</v>
      </c>
      <c r="D521" s="10"/>
      <c r="E521" s="20" t="s">
        <v>67</v>
      </c>
      <c r="F521" s="20" t="s">
        <v>67</v>
      </c>
      <c r="G521" s="20" t="s">
        <v>67</v>
      </c>
      <c r="H521" s="20" t="s">
        <v>292</v>
      </c>
      <c r="I521" s="20" t="s">
        <v>292</v>
      </c>
      <c r="J521" s="22">
        <v>1</v>
      </c>
      <c r="K521" s="21" t="s">
        <v>3400</v>
      </c>
    </row>
    <row r="522" spans="1:11" ht="16">
      <c r="A522" s="22">
        <v>7219</v>
      </c>
      <c r="B522" s="20" t="s">
        <v>3411</v>
      </c>
      <c r="C522" s="20" t="s">
        <v>2532</v>
      </c>
      <c r="D522" s="10"/>
      <c r="E522" s="20" t="s">
        <v>68</v>
      </c>
      <c r="F522" s="20" t="s">
        <v>67</v>
      </c>
      <c r="G522" s="20" t="s">
        <v>67</v>
      </c>
      <c r="H522" s="20" t="s">
        <v>292</v>
      </c>
      <c r="I522" s="20" t="s">
        <v>292</v>
      </c>
      <c r="J522" s="22">
        <v>1</v>
      </c>
      <c r="K522" s="21" t="s">
        <v>3400</v>
      </c>
    </row>
    <row r="523" spans="1:11" ht="16">
      <c r="A523" s="22">
        <v>7227</v>
      </c>
      <c r="B523" s="20" t="s">
        <v>3412</v>
      </c>
      <c r="C523" s="20" t="s">
        <v>2532</v>
      </c>
      <c r="D523" s="10"/>
      <c r="E523" s="20" t="s">
        <v>67</v>
      </c>
      <c r="F523" s="20" t="s">
        <v>67</v>
      </c>
      <c r="G523" s="20" t="s">
        <v>67</v>
      </c>
      <c r="H523" s="20" t="s">
        <v>292</v>
      </c>
      <c r="I523" s="20" t="s">
        <v>292</v>
      </c>
      <c r="J523" s="22">
        <v>1</v>
      </c>
      <c r="K523" s="21" t="s">
        <v>3400</v>
      </c>
    </row>
    <row r="524" spans="1:11" ht="16">
      <c r="A524" s="22">
        <v>7229</v>
      </c>
      <c r="B524" s="20" t="s">
        <v>3413</v>
      </c>
      <c r="C524" s="20" t="s">
        <v>2532</v>
      </c>
      <c r="D524" s="10"/>
      <c r="E524" s="20" t="s">
        <v>68</v>
      </c>
      <c r="F524" s="20" t="s">
        <v>67</v>
      </c>
      <c r="G524" s="20" t="s">
        <v>67</v>
      </c>
      <c r="H524" s="20" t="s">
        <v>292</v>
      </c>
      <c r="I524" s="20" t="s">
        <v>292</v>
      </c>
      <c r="J524" s="22">
        <v>1</v>
      </c>
      <c r="K524" s="21" t="s">
        <v>3400</v>
      </c>
    </row>
    <row r="525" spans="1:11" ht="16">
      <c r="A525" s="22">
        <v>7230</v>
      </c>
      <c r="B525" s="20" t="s">
        <v>3414</v>
      </c>
      <c r="C525" s="20" t="s">
        <v>2532</v>
      </c>
      <c r="D525" s="10"/>
      <c r="E525" s="20" t="s">
        <v>67</v>
      </c>
      <c r="F525" s="20" t="s">
        <v>67</v>
      </c>
      <c r="G525" s="20" t="s">
        <v>67</v>
      </c>
      <c r="H525" s="20" t="s">
        <v>292</v>
      </c>
      <c r="I525" s="20" t="s">
        <v>292</v>
      </c>
      <c r="J525" s="22">
        <v>1</v>
      </c>
      <c r="K525" s="21" t="s">
        <v>3400</v>
      </c>
    </row>
    <row r="526" spans="1:11" ht="16">
      <c r="A526" s="22">
        <v>7231</v>
      </c>
      <c r="B526" s="20" t="s">
        <v>3415</v>
      </c>
      <c r="C526" s="20" t="s">
        <v>2532</v>
      </c>
      <c r="D526" s="10"/>
      <c r="E526" s="20" t="s">
        <v>67</v>
      </c>
      <c r="F526" s="20" t="s">
        <v>67</v>
      </c>
      <c r="G526" s="20" t="s">
        <v>67</v>
      </c>
      <c r="H526" s="20" t="s">
        <v>292</v>
      </c>
      <c r="I526" s="20" t="s">
        <v>292</v>
      </c>
      <c r="J526" s="22">
        <v>1</v>
      </c>
      <c r="K526" s="21" t="s">
        <v>3400</v>
      </c>
    </row>
    <row r="527" spans="1:11" ht="16">
      <c r="A527" s="22">
        <v>7233</v>
      </c>
      <c r="B527" s="20" t="s">
        <v>3416</v>
      </c>
      <c r="C527" s="20" t="s">
        <v>2532</v>
      </c>
      <c r="D527" s="10"/>
      <c r="E527" s="20" t="s">
        <v>67</v>
      </c>
      <c r="F527" s="20" t="s">
        <v>67</v>
      </c>
      <c r="G527" s="20" t="s">
        <v>67</v>
      </c>
      <c r="H527" s="20" t="s">
        <v>292</v>
      </c>
      <c r="I527" s="20" t="s">
        <v>292</v>
      </c>
      <c r="J527" s="22">
        <v>1</v>
      </c>
      <c r="K527" s="21" t="s">
        <v>3400</v>
      </c>
    </row>
    <row r="528" spans="1:11" ht="16">
      <c r="A528" s="22">
        <v>7235</v>
      </c>
      <c r="B528" s="20" t="s">
        <v>3417</v>
      </c>
      <c r="C528" s="20" t="s">
        <v>2532</v>
      </c>
      <c r="D528" s="10"/>
      <c r="E528" s="20" t="s">
        <v>68</v>
      </c>
      <c r="F528" s="20" t="s">
        <v>67</v>
      </c>
      <c r="G528" s="20" t="s">
        <v>67</v>
      </c>
      <c r="H528" s="20" t="s">
        <v>292</v>
      </c>
      <c r="I528" s="20" t="s">
        <v>292</v>
      </c>
      <c r="J528" s="22">
        <v>1</v>
      </c>
      <c r="K528" s="21" t="s">
        <v>3400</v>
      </c>
    </row>
    <row r="529" spans="1:11" ht="16">
      <c r="A529" s="22">
        <v>7236</v>
      </c>
      <c r="B529" s="20" t="s">
        <v>3418</v>
      </c>
      <c r="C529" s="20" t="s">
        <v>2532</v>
      </c>
      <c r="D529" s="10"/>
      <c r="E529" s="20" t="s">
        <v>68</v>
      </c>
      <c r="F529" s="20" t="s">
        <v>67</v>
      </c>
      <c r="G529" s="20" t="s">
        <v>67</v>
      </c>
      <c r="H529" s="20" t="s">
        <v>292</v>
      </c>
      <c r="I529" s="20" t="s">
        <v>292</v>
      </c>
      <c r="J529" s="22">
        <v>1</v>
      </c>
      <c r="K529" s="21" t="s">
        <v>3400</v>
      </c>
    </row>
    <row r="530" spans="1:11" ht="16">
      <c r="A530" s="22">
        <v>7237</v>
      </c>
      <c r="B530" s="20" t="s">
        <v>3419</v>
      </c>
      <c r="C530" s="20" t="s">
        <v>2532</v>
      </c>
      <c r="D530" s="10"/>
      <c r="E530" s="20" t="s">
        <v>68</v>
      </c>
      <c r="F530" s="20" t="s">
        <v>67</v>
      </c>
      <c r="G530" s="20" t="s">
        <v>67</v>
      </c>
      <c r="H530" s="20" t="s">
        <v>292</v>
      </c>
      <c r="I530" s="20" t="s">
        <v>292</v>
      </c>
      <c r="J530" s="22">
        <v>1</v>
      </c>
      <c r="K530" s="21" t="s">
        <v>3400</v>
      </c>
    </row>
    <row r="531" spans="1:11" ht="16">
      <c r="A531" s="22">
        <v>7244</v>
      </c>
      <c r="B531" s="20" t="s">
        <v>3420</v>
      </c>
      <c r="C531" s="20" t="s">
        <v>2532</v>
      </c>
      <c r="D531" s="10"/>
      <c r="E531" s="20" t="s">
        <v>68</v>
      </c>
      <c r="F531" s="20" t="s">
        <v>67</v>
      </c>
      <c r="G531" s="20" t="s">
        <v>67</v>
      </c>
      <c r="H531" s="20" t="s">
        <v>292</v>
      </c>
      <c r="I531" s="20" t="s">
        <v>292</v>
      </c>
      <c r="J531" s="22">
        <v>1</v>
      </c>
      <c r="K531" s="21" t="s">
        <v>3400</v>
      </c>
    </row>
    <row r="532" spans="1:11" ht="16">
      <c r="A532" s="22">
        <v>7300</v>
      </c>
      <c r="B532" s="20" t="s">
        <v>3421</v>
      </c>
      <c r="C532" s="20" t="s">
        <v>2556</v>
      </c>
      <c r="D532" s="22">
        <v>1223</v>
      </c>
      <c r="E532" s="20" t="s">
        <v>4</v>
      </c>
      <c r="F532" s="20" t="s">
        <v>67</v>
      </c>
      <c r="G532" s="20" t="s">
        <v>67</v>
      </c>
      <c r="H532" s="20" t="s">
        <v>4</v>
      </c>
      <c r="I532" s="20" t="s">
        <v>308</v>
      </c>
      <c r="J532" s="22">
        <v>1</v>
      </c>
      <c r="K532" s="21" t="s">
        <v>3306</v>
      </c>
    </row>
    <row r="533" spans="1:11" ht="16">
      <c r="A533" s="22">
        <v>7314</v>
      </c>
      <c r="B533" s="20" t="s">
        <v>3422</v>
      </c>
      <c r="C533" s="20" t="s">
        <v>2568</v>
      </c>
      <c r="D533" s="22">
        <v>1211</v>
      </c>
      <c r="E533" s="20" t="s">
        <v>68</v>
      </c>
      <c r="F533" s="20" t="s">
        <v>68</v>
      </c>
      <c r="G533" s="20" t="s">
        <v>67</v>
      </c>
      <c r="H533" s="20" t="s">
        <v>3423</v>
      </c>
      <c r="I533" s="20" t="s">
        <v>82</v>
      </c>
      <c r="J533" s="22">
        <v>1</v>
      </c>
      <c r="K533" s="21" t="s">
        <v>3424</v>
      </c>
    </row>
    <row r="534" spans="1:11" ht="16">
      <c r="A534" s="22">
        <v>7317</v>
      </c>
      <c r="B534" s="20" t="s">
        <v>3425</v>
      </c>
      <c r="C534" s="20" t="s">
        <v>2568</v>
      </c>
      <c r="D534" s="10"/>
      <c r="E534" s="20" t="s">
        <v>68</v>
      </c>
      <c r="F534" s="20" t="s">
        <v>67</v>
      </c>
      <c r="G534" s="20" t="s">
        <v>67</v>
      </c>
      <c r="H534" s="20" t="s">
        <v>292</v>
      </c>
      <c r="I534" s="20" t="s">
        <v>292</v>
      </c>
      <c r="J534" s="22">
        <v>1</v>
      </c>
      <c r="K534" s="21" t="s">
        <v>3424</v>
      </c>
    </row>
    <row r="535" spans="1:11" ht="16">
      <c r="A535" s="22">
        <v>7318</v>
      </c>
      <c r="B535" s="20" t="s">
        <v>3426</v>
      </c>
      <c r="C535" s="20" t="s">
        <v>2568</v>
      </c>
      <c r="D535" s="10"/>
      <c r="E535" s="20" t="s">
        <v>68</v>
      </c>
      <c r="F535" s="20" t="s">
        <v>67</v>
      </c>
      <c r="G535" s="20" t="s">
        <v>67</v>
      </c>
      <c r="H535" s="20" t="s">
        <v>292</v>
      </c>
      <c r="I535" s="20" t="s">
        <v>292</v>
      </c>
      <c r="J535" s="22">
        <v>1</v>
      </c>
      <c r="K535" s="21" t="s">
        <v>3424</v>
      </c>
    </row>
    <row r="536" spans="1:11" ht="16">
      <c r="A536" s="22">
        <v>7328</v>
      </c>
      <c r="B536" s="20" t="s">
        <v>3427</v>
      </c>
      <c r="C536" s="20" t="s">
        <v>2533</v>
      </c>
      <c r="D536" s="10"/>
      <c r="E536" s="20" t="s">
        <v>68</v>
      </c>
      <c r="F536" s="20" t="s">
        <v>67</v>
      </c>
      <c r="G536" s="20" t="s">
        <v>67</v>
      </c>
      <c r="H536" s="20" t="s">
        <v>292</v>
      </c>
      <c r="I536" s="20" t="s">
        <v>292</v>
      </c>
      <c r="J536" s="22">
        <v>1</v>
      </c>
      <c r="K536" s="21" t="s">
        <v>3428</v>
      </c>
    </row>
    <row r="537" spans="1:11" ht="16">
      <c r="A537" s="22">
        <v>7329</v>
      </c>
      <c r="B537" s="20" t="s">
        <v>3429</v>
      </c>
      <c r="C537" s="20" t="s">
        <v>2533</v>
      </c>
      <c r="D537" s="10"/>
      <c r="E537" s="20" t="s">
        <v>68</v>
      </c>
      <c r="F537" s="20" t="s">
        <v>67</v>
      </c>
      <c r="G537" s="20" t="s">
        <v>67</v>
      </c>
      <c r="H537" s="20" t="s">
        <v>292</v>
      </c>
      <c r="I537" s="20" t="s">
        <v>292</v>
      </c>
      <c r="J537" s="22">
        <v>1</v>
      </c>
      <c r="K537" s="21" t="s">
        <v>3428</v>
      </c>
    </row>
    <row r="538" spans="1:11" ht="16">
      <c r="A538" s="22">
        <v>7342</v>
      </c>
      <c r="B538" s="20" t="s">
        <v>3430</v>
      </c>
      <c r="C538" s="20" t="s">
        <v>2533</v>
      </c>
      <c r="D538" s="22">
        <v>1184</v>
      </c>
      <c r="E538" s="20" t="s">
        <v>68</v>
      </c>
      <c r="F538" s="20" t="s">
        <v>68</v>
      </c>
      <c r="G538" s="20" t="s">
        <v>67</v>
      </c>
      <c r="H538" s="20" t="s">
        <v>3431</v>
      </c>
      <c r="I538" s="20" t="s">
        <v>292</v>
      </c>
      <c r="J538" s="22">
        <v>1</v>
      </c>
      <c r="K538" s="21" t="s">
        <v>3428</v>
      </c>
    </row>
    <row r="539" spans="1:11" ht="16">
      <c r="A539" s="22">
        <v>7350</v>
      </c>
      <c r="B539" s="20" t="s">
        <v>3430</v>
      </c>
      <c r="C539" s="20" t="s">
        <v>2533</v>
      </c>
      <c r="D539" s="20">
        <v>1209</v>
      </c>
      <c r="E539" s="20" t="s">
        <v>68</v>
      </c>
      <c r="F539" s="20" t="s">
        <v>68</v>
      </c>
      <c r="G539" s="20" t="s">
        <v>68</v>
      </c>
      <c r="H539" s="20" t="s">
        <v>3432</v>
      </c>
      <c r="I539" s="20" t="s">
        <v>3433</v>
      </c>
      <c r="J539" s="22">
        <v>1</v>
      </c>
      <c r="K539" s="21" t="s">
        <v>3428</v>
      </c>
    </row>
    <row r="540" spans="1:11" ht="16">
      <c r="A540" s="22">
        <v>7354</v>
      </c>
      <c r="B540" s="20" t="s">
        <v>3434</v>
      </c>
      <c r="C540" s="20" t="s">
        <v>2533</v>
      </c>
      <c r="D540" s="22">
        <v>1211</v>
      </c>
      <c r="E540" s="20" t="s">
        <v>68</v>
      </c>
      <c r="F540" s="20" t="s">
        <v>4</v>
      </c>
      <c r="G540" s="20" t="s">
        <v>68</v>
      </c>
      <c r="H540" s="20" t="s">
        <v>3435</v>
      </c>
      <c r="I540" s="20" t="s">
        <v>3436</v>
      </c>
      <c r="J540" s="22">
        <v>1</v>
      </c>
      <c r="K540" s="21" t="s">
        <v>3437</v>
      </c>
    </row>
    <row r="541" spans="1:11" ht="16">
      <c r="A541" s="22">
        <v>7358</v>
      </c>
      <c r="B541" s="20" t="s">
        <v>3438</v>
      </c>
      <c r="C541" s="20" t="s">
        <v>2564</v>
      </c>
      <c r="D541" s="10"/>
      <c r="E541" s="20" t="s">
        <v>68</v>
      </c>
      <c r="F541" s="20" t="s">
        <v>67</v>
      </c>
      <c r="G541" s="20" t="s">
        <v>67</v>
      </c>
      <c r="H541" s="20" t="s">
        <v>292</v>
      </c>
      <c r="I541" s="20" t="s">
        <v>292</v>
      </c>
      <c r="J541" s="22">
        <v>1</v>
      </c>
      <c r="K541" s="21" t="s">
        <v>3439</v>
      </c>
    </row>
    <row r="542" spans="1:11" ht="16">
      <c r="A542" s="22">
        <v>7359</v>
      </c>
      <c r="B542" s="20" t="s">
        <v>3440</v>
      </c>
      <c r="C542" s="20" t="s">
        <v>2564</v>
      </c>
      <c r="D542" s="10"/>
      <c r="E542" s="20" t="s">
        <v>68</v>
      </c>
      <c r="F542" s="20" t="s">
        <v>67</v>
      </c>
      <c r="G542" s="20" t="s">
        <v>67</v>
      </c>
      <c r="H542" s="20" t="s">
        <v>292</v>
      </c>
      <c r="I542" s="20" t="s">
        <v>292</v>
      </c>
      <c r="J542" s="22">
        <v>1</v>
      </c>
      <c r="K542" s="21" t="s">
        <v>3439</v>
      </c>
    </row>
    <row r="543" spans="1:11" ht="16">
      <c r="A543" s="22">
        <v>7434</v>
      </c>
      <c r="B543" s="20" t="s">
        <v>3441</v>
      </c>
      <c r="C543" s="20" t="s">
        <v>2534</v>
      </c>
      <c r="D543" s="10"/>
      <c r="E543" s="20" t="s">
        <v>68</v>
      </c>
      <c r="F543" s="20" t="s">
        <v>67</v>
      </c>
      <c r="G543" s="20" t="s">
        <v>67</v>
      </c>
      <c r="H543" s="20" t="s">
        <v>4</v>
      </c>
      <c r="I543" s="20" t="s">
        <v>4</v>
      </c>
      <c r="J543" s="22">
        <v>1</v>
      </c>
      <c r="K543" s="21" t="s">
        <v>3442</v>
      </c>
    </row>
    <row r="544" spans="1:11" ht="16">
      <c r="A544" s="22">
        <v>7511</v>
      </c>
      <c r="B544" s="20" t="s">
        <v>2369</v>
      </c>
      <c r="C544" s="20" t="s">
        <v>2533</v>
      </c>
      <c r="D544" s="22">
        <v>1204</v>
      </c>
      <c r="E544" s="20" t="s">
        <v>68</v>
      </c>
      <c r="F544" s="20" t="s">
        <v>68</v>
      </c>
      <c r="G544" s="20" t="s">
        <v>4</v>
      </c>
      <c r="H544" s="20" t="s">
        <v>1770</v>
      </c>
      <c r="I544" s="20" t="s">
        <v>83</v>
      </c>
      <c r="J544" s="22">
        <v>1</v>
      </c>
      <c r="K544" s="21" t="s">
        <v>2345</v>
      </c>
    </row>
    <row r="545" spans="1:66" ht="16">
      <c r="A545" s="22">
        <v>7517</v>
      </c>
      <c r="B545" s="20" t="s">
        <v>3443</v>
      </c>
      <c r="C545" s="20" t="s">
        <v>2787</v>
      </c>
      <c r="D545" s="10"/>
      <c r="E545" s="20" t="s">
        <v>68</v>
      </c>
      <c r="F545" s="20" t="s">
        <v>67</v>
      </c>
      <c r="G545" s="20" t="s">
        <v>67</v>
      </c>
      <c r="H545" s="20" t="s">
        <v>292</v>
      </c>
      <c r="I545" s="20" t="s">
        <v>292</v>
      </c>
      <c r="J545" s="22">
        <v>1</v>
      </c>
      <c r="K545" s="21" t="s">
        <v>3444</v>
      </c>
    </row>
    <row r="546" spans="1:66" ht="16">
      <c r="A546" s="22">
        <v>7518</v>
      </c>
      <c r="B546" s="20" t="s">
        <v>3445</v>
      </c>
      <c r="C546" s="20" t="s">
        <v>2787</v>
      </c>
      <c r="D546" s="10"/>
      <c r="E546" s="20" t="s">
        <v>68</v>
      </c>
      <c r="F546" s="20" t="s">
        <v>68</v>
      </c>
      <c r="G546" s="20" t="s">
        <v>67</v>
      </c>
      <c r="H546" s="20" t="s">
        <v>292</v>
      </c>
      <c r="I546" s="20" t="s">
        <v>292</v>
      </c>
      <c r="J546" s="22">
        <v>1</v>
      </c>
      <c r="K546" s="21" t="s">
        <v>3444</v>
      </c>
    </row>
    <row r="547" spans="1:66" ht="16">
      <c r="A547" s="22">
        <v>7519</v>
      </c>
      <c r="B547" s="20" t="s">
        <v>3446</v>
      </c>
      <c r="C547" s="20" t="s">
        <v>2532</v>
      </c>
      <c r="D547" s="10"/>
      <c r="E547" s="20" t="s">
        <v>68</v>
      </c>
      <c r="F547" s="20" t="s">
        <v>67</v>
      </c>
      <c r="G547" s="20" t="s">
        <v>67</v>
      </c>
      <c r="H547" s="20" t="s">
        <v>292</v>
      </c>
      <c r="I547" s="20" t="s">
        <v>292</v>
      </c>
      <c r="J547" s="22">
        <v>1</v>
      </c>
      <c r="K547" s="21" t="s">
        <v>3447</v>
      </c>
    </row>
    <row r="548" spans="1:66" ht="16">
      <c r="A548" s="22">
        <v>7520</v>
      </c>
      <c r="B548" s="20" t="s">
        <v>3448</v>
      </c>
      <c r="C548" s="20" t="s">
        <v>2532</v>
      </c>
      <c r="D548" s="10"/>
      <c r="E548" s="20" t="s">
        <v>68</v>
      </c>
      <c r="F548" s="20" t="s">
        <v>67</v>
      </c>
      <c r="G548" s="20" t="s">
        <v>67</v>
      </c>
      <c r="H548" s="20" t="s">
        <v>292</v>
      </c>
      <c r="I548" s="20" t="s">
        <v>292</v>
      </c>
      <c r="J548" s="22">
        <v>1</v>
      </c>
      <c r="K548" s="21" t="s">
        <v>3447</v>
      </c>
    </row>
    <row r="549" spans="1:66" ht="16">
      <c r="A549" s="22">
        <v>7521</v>
      </c>
      <c r="B549" s="20" t="s">
        <v>3448</v>
      </c>
      <c r="C549" s="20" t="s">
        <v>2532</v>
      </c>
      <c r="D549" s="10"/>
      <c r="E549" s="20" t="s">
        <v>68</v>
      </c>
      <c r="F549" s="20" t="s">
        <v>67</v>
      </c>
      <c r="G549" s="20" t="s">
        <v>67</v>
      </c>
      <c r="H549" s="20" t="s">
        <v>292</v>
      </c>
      <c r="I549" s="20" t="s">
        <v>292</v>
      </c>
      <c r="J549" s="22">
        <v>1</v>
      </c>
      <c r="K549" s="21" t="s">
        <v>3447</v>
      </c>
    </row>
    <row r="550" spans="1:66" ht="16">
      <c r="A550" s="22">
        <v>7522</v>
      </c>
      <c r="B550" s="20" t="s">
        <v>3449</v>
      </c>
      <c r="C550" s="20" t="s">
        <v>2533</v>
      </c>
      <c r="D550" s="10"/>
      <c r="E550" s="20" t="s">
        <v>67</v>
      </c>
      <c r="F550" s="20" t="s">
        <v>67</v>
      </c>
      <c r="G550" s="20" t="s">
        <v>67</v>
      </c>
      <c r="H550" s="20" t="s">
        <v>292</v>
      </c>
      <c r="I550" s="20" t="s">
        <v>292</v>
      </c>
      <c r="J550" s="22">
        <v>1</v>
      </c>
      <c r="K550" s="21" t="s">
        <v>3450</v>
      </c>
    </row>
    <row r="551" spans="1:66" ht="16">
      <c r="A551" s="22">
        <v>7705</v>
      </c>
      <c r="B551" s="20" t="s">
        <v>3451</v>
      </c>
      <c r="C551" s="20" t="s">
        <v>2564</v>
      </c>
      <c r="D551" s="10"/>
      <c r="E551" s="20" t="s">
        <v>68</v>
      </c>
      <c r="F551" s="20" t="s">
        <v>67</v>
      </c>
      <c r="G551" s="20" t="s">
        <v>67</v>
      </c>
      <c r="H551" s="20" t="s">
        <v>292</v>
      </c>
      <c r="I551" s="20" t="s">
        <v>292</v>
      </c>
      <c r="J551" s="22">
        <v>1</v>
      </c>
      <c r="K551" s="21" t="s">
        <v>3452</v>
      </c>
    </row>
    <row r="552" spans="1:66" ht="16">
      <c r="A552" s="22">
        <v>7724</v>
      </c>
      <c r="B552" s="20" t="s">
        <v>3453</v>
      </c>
      <c r="C552" s="20" t="s">
        <v>2532</v>
      </c>
      <c r="D552" s="22">
        <v>1189</v>
      </c>
      <c r="E552" s="20" t="s">
        <v>67</v>
      </c>
      <c r="F552" s="20" t="s">
        <v>67</v>
      </c>
      <c r="G552" s="20" t="s">
        <v>67</v>
      </c>
      <c r="H552" s="20" t="s">
        <v>292</v>
      </c>
      <c r="I552" s="20" t="s">
        <v>292</v>
      </c>
      <c r="J552" s="22">
        <v>1</v>
      </c>
      <c r="K552" s="21" t="s">
        <v>3454</v>
      </c>
    </row>
    <row r="553" spans="1:66" ht="16">
      <c r="A553" s="22">
        <v>7725</v>
      </c>
      <c r="B553" s="20" t="s">
        <v>3455</v>
      </c>
      <c r="C553" s="20" t="s">
        <v>2532</v>
      </c>
      <c r="D553" s="22">
        <v>1189</v>
      </c>
      <c r="E553" s="20" t="s">
        <v>68</v>
      </c>
      <c r="F553" s="20" t="s">
        <v>4</v>
      </c>
      <c r="G553" s="20" t="s">
        <v>4</v>
      </c>
      <c r="H553" s="20" t="s">
        <v>4</v>
      </c>
      <c r="I553" s="20" t="s">
        <v>4</v>
      </c>
      <c r="J553" s="22">
        <v>1</v>
      </c>
      <c r="K553" s="21" t="s">
        <v>3454</v>
      </c>
    </row>
    <row r="554" spans="1:66" ht="16">
      <c r="A554" s="22">
        <v>7767</v>
      </c>
      <c r="B554" s="20" t="s">
        <v>3456</v>
      </c>
      <c r="C554" s="20" t="s">
        <v>2553</v>
      </c>
      <c r="D554" s="10"/>
      <c r="E554" s="20" t="s">
        <v>67</v>
      </c>
      <c r="F554" s="20" t="s">
        <v>67</v>
      </c>
      <c r="G554" s="20" t="s">
        <v>67</v>
      </c>
      <c r="H554" s="20" t="s">
        <v>292</v>
      </c>
      <c r="I554" s="20" t="s">
        <v>292</v>
      </c>
      <c r="J554" s="22">
        <v>1</v>
      </c>
      <c r="K554" s="21" t="s">
        <v>3457</v>
      </c>
    </row>
    <row r="555" spans="1:66" ht="16">
      <c r="A555" s="22">
        <v>7772</v>
      </c>
      <c r="B555" s="20" t="s">
        <v>3458</v>
      </c>
      <c r="C555" s="20" t="s">
        <v>2533</v>
      </c>
      <c r="D555" s="10"/>
      <c r="E555" s="20" t="s">
        <v>68</v>
      </c>
      <c r="F555" s="20" t="s">
        <v>67</v>
      </c>
      <c r="G555" s="20" t="s">
        <v>67</v>
      </c>
      <c r="H555" s="20" t="s">
        <v>292</v>
      </c>
      <c r="I555" s="20" t="s">
        <v>292</v>
      </c>
      <c r="J555" s="22">
        <v>1</v>
      </c>
      <c r="K555" s="21" t="s">
        <v>3459</v>
      </c>
    </row>
    <row r="556" spans="1:66" ht="16">
      <c r="A556" s="22">
        <v>7775</v>
      </c>
      <c r="B556" s="20" t="s">
        <v>3460</v>
      </c>
      <c r="C556" s="20" t="s">
        <v>2534</v>
      </c>
      <c r="D556" s="22">
        <v>1177</v>
      </c>
      <c r="E556" s="20" t="s">
        <v>67</v>
      </c>
      <c r="F556" s="20" t="s">
        <v>68</v>
      </c>
      <c r="G556" s="20" t="s">
        <v>67</v>
      </c>
      <c r="H556" s="20" t="s">
        <v>3461</v>
      </c>
      <c r="I556" s="20" t="s">
        <v>3462</v>
      </c>
      <c r="J556" s="22">
        <v>1</v>
      </c>
      <c r="K556" s="21" t="s">
        <v>3463</v>
      </c>
    </row>
    <row r="557" spans="1:66" ht="16">
      <c r="A557" s="22">
        <v>7778</v>
      </c>
      <c r="B557" s="20" t="s">
        <v>3464</v>
      </c>
      <c r="C557" s="20" t="s">
        <v>2534</v>
      </c>
      <c r="D557" s="20">
        <v>1196</v>
      </c>
      <c r="E557" s="20" t="s">
        <v>4</v>
      </c>
      <c r="F557" s="20" t="s">
        <v>67</v>
      </c>
      <c r="G557" s="20" t="s">
        <v>67</v>
      </c>
      <c r="H557" s="20" t="s">
        <v>4</v>
      </c>
      <c r="I557" s="20" t="s">
        <v>4</v>
      </c>
      <c r="J557" s="22">
        <v>1</v>
      </c>
      <c r="K557" s="21" t="s">
        <v>3465</v>
      </c>
    </row>
    <row r="558" spans="1:66" s="6" customFormat="1" ht="16">
      <c r="A558" s="22">
        <v>7807</v>
      </c>
      <c r="B558" s="20" t="s">
        <v>3466</v>
      </c>
      <c r="C558" s="20" t="s">
        <v>2564</v>
      </c>
      <c r="D558" s="7"/>
      <c r="E558" s="20" t="s">
        <v>68</v>
      </c>
      <c r="F558" s="20" t="s">
        <v>67</v>
      </c>
      <c r="G558" s="20" t="s">
        <v>67</v>
      </c>
      <c r="H558" s="20" t="s">
        <v>292</v>
      </c>
      <c r="I558" s="20" t="s">
        <v>292</v>
      </c>
      <c r="J558" s="22">
        <v>1</v>
      </c>
      <c r="K558" s="21" t="s">
        <v>3467</v>
      </c>
      <c r="L558" s="3"/>
      <c r="N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D558" s="3"/>
      <c r="AG558" s="3"/>
      <c r="AH558" s="3"/>
      <c r="AI558" s="3"/>
      <c r="AJ558" s="3"/>
      <c r="AK558" s="3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3"/>
      <c r="BF558" s="3"/>
      <c r="BG558" s="3"/>
      <c r="BH558" s="3"/>
      <c r="BI558" s="3"/>
      <c r="BJ558" s="5"/>
      <c r="BL558" s="3"/>
      <c r="BM558" s="5"/>
      <c r="BN558" s="5"/>
    </row>
    <row r="559" spans="1:66" s="6" customFormat="1" ht="16">
      <c r="A559" s="22">
        <v>7808</v>
      </c>
      <c r="B559" s="20" t="s">
        <v>3468</v>
      </c>
      <c r="C559" s="20" t="s">
        <v>2534</v>
      </c>
      <c r="D559" s="22">
        <v>1177</v>
      </c>
      <c r="E559" s="20" t="s">
        <v>67</v>
      </c>
      <c r="F559" s="20" t="s">
        <v>67</v>
      </c>
      <c r="G559" s="20" t="s">
        <v>67</v>
      </c>
      <c r="H559" s="20" t="s">
        <v>3469</v>
      </c>
      <c r="I559" s="20" t="s">
        <v>4</v>
      </c>
      <c r="J559" s="22">
        <v>1</v>
      </c>
      <c r="K559" s="21" t="s">
        <v>3470</v>
      </c>
      <c r="L559" s="3"/>
      <c r="N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D559" s="3"/>
      <c r="AG559" s="3"/>
      <c r="AH559" s="3"/>
      <c r="AI559" s="3"/>
      <c r="AJ559" s="3"/>
      <c r="AK559" s="3"/>
      <c r="AL559" s="2"/>
      <c r="AM559" s="3"/>
      <c r="AN559" s="2"/>
      <c r="AO559" s="3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3"/>
      <c r="BF559" s="3"/>
      <c r="BG559" s="3"/>
      <c r="BH559" s="3"/>
      <c r="BI559" s="3"/>
      <c r="BJ559" s="3"/>
      <c r="BL559" s="3"/>
      <c r="BM559" s="3"/>
      <c r="BN559" s="5"/>
    </row>
    <row r="560" spans="1:66" s="6" customFormat="1" ht="16">
      <c r="A560" s="22">
        <v>7821</v>
      </c>
      <c r="B560" s="20" t="s">
        <v>3471</v>
      </c>
      <c r="C560" s="20" t="s">
        <v>2556</v>
      </c>
      <c r="D560" s="22">
        <v>1184</v>
      </c>
      <c r="E560" s="20" t="s">
        <v>68</v>
      </c>
      <c r="F560" s="20" t="s">
        <v>67</v>
      </c>
      <c r="G560" s="20" t="s">
        <v>443</v>
      </c>
      <c r="H560" s="20" t="s">
        <v>3472</v>
      </c>
      <c r="I560" s="20" t="s">
        <v>292</v>
      </c>
      <c r="J560" s="22">
        <v>1</v>
      </c>
      <c r="K560" s="21" t="s">
        <v>3473</v>
      </c>
      <c r="L560" s="3"/>
      <c r="N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D560" s="3"/>
      <c r="AG560" s="3"/>
      <c r="AH560" s="3"/>
      <c r="AI560" s="3"/>
      <c r="AJ560" s="3"/>
      <c r="AK560" s="3"/>
      <c r="AL560" s="2"/>
      <c r="AM560" s="3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3"/>
      <c r="BF560" s="3"/>
      <c r="BG560" s="3"/>
      <c r="BH560" s="3"/>
      <c r="BI560" s="3"/>
      <c r="BJ560" s="5"/>
      <c r="BL560" s="5"/>
      <c r="BM560" s="5"/>
      <c r="BN560" s="5"/>
    </row>
    <row r="561" spans="1:71" s="6" customFormat="1" ht="16">
      <c r="A561" s="22">
        <v>7835</v>
      </c>
      <c r="B561" s="20" t="s">
        <v>3474</v>
      </c>
      <c r="C561" s="20" t="s">
        <v>2532</v>
      </c>
      <c r="D561" s="7"/>
      <c r="E561" s="20" t="s">
        <v>68</v>
      </c>
      <c r="F561" s="20" t="s">
        <v>67</v>
      </c>
      <c r="G561" s="20" t="s">
        <v>67</v>
      </c>
      <c r="H561" s="20" t="s">
        <v>292</v>
      </c>
      <c r="I561" s="20" t="s">
        <v>292</v>
      </c>
      <c r="J561" s="22">
        <v>1</v>
      </c>
      <c r="K561" s="21" t="s">
        <v>3475</v>
      </c>
      <c r="L561" s="5"/>
      <c r="N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D561" s="3"/>
      <c r="AG561" s="3"/>
      <c r="AH561" s="3"/>
      <c r="AI561" s="3"/>
      <c r="AJ561" s="3"/>
      <c r="AK561" s="3"/>
      <c r="AL561" s="2"/>
      <c r="AM561" s="3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3"/>
      <c r="BD561" s="2"/>
      <c r="BE561" s="3"/>
      <c r="BF561" s="3"/>
      <c r="BG561" s="3"/>
      <c r="BH561" s="3"/>
      <c r="BI561" s="5"/>
      <c r="BJ561" s="5"/>
      <c r="BL561" s="5"/>
      <c r="BM561" s="5"/>
      <c r="BN561" s="5"/>
    </row>
    <row r="562" spans="1:71" s="6" customFormat="1" ht="16">
      <c r="A562" s="22">
        <v>7897</v>
      </c>
      <c r="B562" s="20" t="s">
        <v>3476</v>
      </c>
      <c r="C562" s="20" t="s">
        <v>2531</v>
      </c>
      <c r="D562" s="7"/>
      <c r="E562" s="20" t="s">
        <v>68</v>
      </c>
      <c r="F562" s="20" t="s">
        <v>67</v>
      </c>
      <c r="G562" s="20" t="s">
        <v>67</v>
      </c>
      <c r="H562" s="20" t="s">
        <v>292</v>
      </c>
      <c r="I562" s="20" t="s">
        <v>292</v>
      </c>
      <c r="J562" s="22">
        <v>1</v>
      </c>
      <c r="K562" s="21" t="s">
        <v>3477</v>
      </c>
      <c r="L562" s="3"/>
      <c r="N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D562" s="3"/>
      <c r="AG562" s="3"/>
      <c r="AH562" s="3"/>
      <c r="AI562" s="3"/>
      <c r="AJ562" s="3"/>
      <c r="AK562" s="3"/>
      <c r="AL562" s="2"/>
      <c r="AM562" s="3"/>
      <c r="AN562" s="2"/>
      <c r="AO562" s="3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3"/>
      <c r="BB562" s="2"/>
      <c r="BC562" s="3"/>
      <c r="BD562" s="2"/>
      <c r="BE562" s="3"/>
      <c r="BF562" s="3"/>
      <c r="BG562" s="3"/>
      <c r="BH562" s="3"/>
      <c r="BI562" s="3"/>
      <c r="BJ562" s="5"/>
      <c r="BL562" s="5"/>
      <c r="BM562" s="5"/>
      <c r="BN562" s="5"/>
    </row>
    <row r="563" spans="1:71" s="6" customFormat="1" ht="16">
      <c r="A563" s="22">
        <v>7909</v>
      </c>
      <c r="B563" s="20" t="s">
        <v>3478</v>
      </c>
      <c r="C563" s="20" t="s">
        <v>2126</v>
      </c>
      <c r="D563" s="22">
        <v>1191</v>
      </c>
      <c r="E563" s="20" t="s">
        <v>68</v>
      </c>
      <c r="F563" s="20" t="s">
        <v>4</v>
      </c>
      <c r="G563" s="20" t="s">
        <v>443</v>
      </c>
      <c r="H563" s="20" t="s">
        <v>3479</v>
      </c>
      <c r="I563" s="20" t="s">
        <v>4</v>
      </c>
      <c r="J563" s="22">
        <v>1</v>
      </c>
      <c r="K563" s="21" t="s">
        <v>3480</v>
      </c>
      <c r="L563" s="3"/>
      <c r="N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D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L563" s="3"/>
      <c r="BM563" s="3"/>
      <c r="BN563" s="5"/>
    </row>
    <row r="564" spans="1:71" s="6" customFormat="1" ht="16">
      <c r="A564" s="22">
        <v>7915</v>
      </c>
      <c r="B564" s="20" t="s">
        <v>3481</v>
      </c>
      <c r="C564" s="20" t="s">
        <v>2126</v>
      </c>
      <c r="D564" s="22">
        <v>1155</v>
      </c>
      <c r="E564" s="20" t="s">
        <v>4</v>
      </c>
      <c r="F564" s="20" t="s">
        <v>68</v>
      </c>
      <c r="G564" s="20" t="s">
        <v>4</v>
      </c>
      <c r="H564" s="20" t="s">
        <v>3482</v>
      </c>
      <c r="I564" s="20" t="s">
        <v>3483</v>
      </c>
      <c r="J564" s="22">
        <v>1</v>
      </c>
      <c r="K564" s="21" t="s">
        <v>3484</v>
      </c>
      <c r="L564" s="3"/>
      <c r="N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D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L564" s="5"/>
      <c r="BM564" s="5"/>
      <c r="BN564" s="5"/>
    </row>
    <row r="565" spans="1:71" s="6" customFormat="1" ht="16">
      <c r="A565" s="22">
        <v>7916</v>
      </c>
      <c r="B565" s="20" t="s">
        <v>3485</v>
      </c>
      <c r="C565" s="20" t="s">
        <v>2126</v>
      </c>
      <c r="D565" s="22">
        <v>1156</v>
      </c>
      <c r="E565" s="20" t="s">
        <v>4</v>
      </c>
      <c r="F565" s="20" t="s">
        <v>68</v>
      </c>
      <c r="G565" s="20" t="s">
        <v>4</v>
      </c>
      <c r="H565" s="20" t="s">
        <v>3486</v>
      </c>
      <c r="I565" s="20" t="s">
        <v>395</v>
      </c>
      <c r="J565" s="22">
        <v>1</v>
      </c>
      <c r="K565" s="21" t="s">
        <v>3487</v>
      </c>
      <c r="L565" s="3"/>
      <c r="N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D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L565" s="5"/>
      <c r="BM565" s="5"/>
      <c r="BN565" s="5"/>
    </row>
    <row r="566" spans="1:71" s="6" customFormat="1" ht="16">
      <c r="A566" s="22">
        <v>7920</v>
      </c>
      <c r="B566" s="20" t="s">
        <v>3488</v>
      </c>
      <c r="C566" s="20" t="s">
        <v>2553</v>
      </c>
      <c r="D566" s="7"/>
      <c r="E566" s="20" t="s">
        <v>4</v>
      </c>
      <c r="F566" s="20" t="s">
        <v>67</v>
      </c>
      <c r="G566" s="20" t="s">
        <v>67</v>
      </c>
      <c r="H566" s="20" t="s">
        <v>292</v>
      </c>
      <c r="I566" s="20" t="s">
        <v>292</v>
      </c>
      <c r="J566" s="22">
        <v>1</v>
      </c>
      <c r="K566" s="21" t="s">
        <v>3489</v>
      </c>
      <c r="L566" s="5"/>
      <c r="N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D566" s="3"/>
      <c r="AG566" s="3"/>
      <c r="AH566" s="3"/>
      <c r="AI566" s="3"/>
      <c r="AJ566" s="3"/>
      <c r="AK566" s="3"/>
      <c r="AL566" s="2"/>
      <c r="AM566" s="3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3"/>
      <c r="BF566" s="3"/>
      <c r="BG566" s="3"/>
      <c r="BH566" s="3"/>
      <c r="BI566" s="3"/>
      <c r="BJ566" s="3"/>
      <c r="BL566" s="5"/>
      <c r="BM566" s="5"/>
      <c r="BN566" s="5"/>
    </row>
    <row r="567" spans="1:71" s="6" customFormat="1" ht="16">
      <c r="A567" s="22">
        <v>7921</v>
      </c>
      <c r="B567" s="20" t="s">
        <v>3490</v>
      </c>
      <c r="C567" s="20" t="s">
        <v>2553</v>
      </c>
      <c r="D567" s="7"/>
      <c r="E567" s="20" t="s">
        <v>68</v>
      </c>
      <c r="F567" s="20" t="s">
        <v>4</v>
      </c>
      <c r="G567" s="20" t="s">
        <v>4</v>
      </c>
      <c r="H567" s="20" t="s">
        <v>292</v>
      </c>
      <c r="I567" s="20" t="s">
        <v>292</v>
      </c>
      <c r="J567" s="22">
        <v>1</v>
      </c>
      <c r="K567" s="21" t="s">
        <v>3489</v>
      </c>
      <c r="L567" s="5"/>
      <c r="N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D567" s="3"/>
      <c r="AG567" s="3"/>
      <c r="AH567" s="3"/>
      <c r="AI567" s="3"/>
      <c r="AJ567" s="3"/>
      <c r="AK567" s="3"/>
      <c r="AL567" s="2"/>
      <c r="AM567" s="3"/>
      <c r="AN567" s="2"/>
      <c r="AO567" s="3"/>
      <c r="AP567" s="2"/>
      <c r="AQ567" s="2"/>
      <c r="AR567" s="2"/>
      <c r="AS567" s="2"/>
      <c r="AT567" s="3"/>
      <c r="AU567" s="3"/>
      <c r="AV567" s="2"/>
      <c r="AW567" s="3"/>
      <c r="AX567" s="2"/>
      <c r="AY567" s="2"/>
      <c r="AZ567" s="2"/>
      <c r="BA567" s="2"/>
      <c r="BB567" s="2"/>
      <c r="BC567" s="2"/>
      <c r="BD567" s="2"/>
      <c r="BE567" s="3"/>
      <c r="BF567" s="3"/>
      <c r="BG567" s="3"/>
      <c r="BH567" s="3"/>
      <c r="BI567" s="3"/>
      <c r="BJ567" s="3"/>
      <c r="BL567" s="5"/>
      <c r="BM567" s="5"/>
      <c r="BN567" s="5"/>
    </row>
    <row r="568" spans="1:71" s="6" customFormat="1" ht="16">
      <c r="A568" s="22">
        <v>7932</v>
      </c>
      <c r="B568" s="20" t="s">
        <v>3491</v>
      </c>
      <c r="C568" s="20" t="s">
        <v>2126</v>
      </c>
      <c r="D568" s="23"/>
      <c r="E568" s="20" t="s">
        <v>67</v>
      </c>
      <c r="F568" s="20" t="s">
        <v>67</v>
      </c>
      <c r="G568" s="20" t="s">
        <v>67</v>
      </c>
      <c r="H568" s="20" t="s">
        <v>292</v>
      </c>
      <c r="I568" s="20" t="s">
        <v>292</v>
      </c>
      <c r="J568" s="22">
        <v>1</v>
      </c>
      <c r="K568" s="21" t="s">
        <v>3492</v>
      </c>
      <c r="L568" s="4"/>
      <c r="N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D568" s="3"/>
      <c r="AG568" s="3"/>
      <c r="AH568" s="3"/>
      <c r="AI568" s="3"/>
      <c r="AJ568" s="3"/>
      <c r="AK568" s="3"/>
      <c r="AL568" s="2"/>
      <c r="AM568" s="3"/>
      <c r="AN568" s="3"/>
      <c r="AO568" s="2"/>
      <c r="AP568" s="2"/>
      <c r="AQ568" s="3"/>
      <c r="AR568" s="2"/>
      <c r="AS568" s="2"/>
      <c r="AT568" s="2"/>
      <c r="AU568" s="3"/>
      <c r="AV568" s="2"/>
      <c r="AW568" s="2"/>
      <c r="AX568" s="2"/>
      <c r="AY568" s="2"/>
      <c r="AZ568" s="2"/>
      <c r="BA568" s="2"/>
      <c r="BB568" s="2"/>
      <c r="BC568" s="3"/>
      <c r="BD568" s="2"/>
      <c r="BE568" s="3"/>
      <c r="BF568" s="3"/>
      <c r="BG568" s="3"/>
      <c r="BH568" s="3"/>
      <c r="BI568" s="3"/>
      <c r="BJ568" s="3"/>
      <c r="BL568" s="3"/>
      <c r="BM568" s="3"/>
      <c r="BN568" s="3"/>
      <c r="BO568" s="3"/>
    </row>
    <row r="569" spans="1:71" s="5" customFormat="1" ht="16">
      <c r="A569" s="22">
        <v>7948</v>
      </c>
      <c r="B569" s="20" t="s">
        <v>3493</v>
      </c>
      <c r="C569" s="20" t="s">
        <v>2126</v>
      </c>
      <c r="D569" s="7"/>
      <c r="E569" s="20" t="s">
        <v>68</v>
      </c>
      <c r="F569" s="20" t="s">
        <v>67</v>
      </c>
      <c r="G569" s="20" t="s">
        <v>67</v>
      </c>
      <c r="H569" s="20" t="s">
        <v>292</v>
      </c>
      <c r="I569" s="20" t="s">
        <v>292</v>
      </c>
      <c r="J569" s="22">
        <v>1</v>
      </c>
      <c r="K569" s="21" t="s">
        <v>2446</v>
      </c>
      <c r="N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D569" s="3"/>
      <c r="AG569" s="3"/>
      <c r="AH569" s="3"/>
      <c r="AI569" s="3"/>
      <c r="AJ569" s="3"/>
      <c r="AK569" s="3"/>
      <c r="AL569" s="2"/>
      <c r="AM569" s="3"/>
      <c r="AN569" s="2"/>
      <c r="AO569" s="3"/>
      <c r="AP569" s="2"/>
      <c r="AQ569" s="2"/>
      <c r="AR569" s="2"/>
      <c r="AS569" s="2"/>
      <c r="AT569" s="2"/>
      <c r="AU569" s="3"/>
      <c r="AV569" s="2"/>
      <c r="AW569" s="2"/>
      <c r="AX569" s="2"/>
      <c r="AY569" s="2"/>
      <c r="AZ569" s="2"/>
      <c r="BA569" s="2"/>
      <c r="BB569" s="2"/>
      <c r="BC569" s="3"/>
      <c r="BD569" s="2"/>
      <c r="BE569" s="3"/>
      <c r="BF569" s="3"/>
      <c r="BG569" s="3"/>
      <c r="BH569" s="3"/>
      <c r="BI569" s="3"/>
      <c r="BO569" s="6"/>
      <c r="BP569" s="3"/>
      <c r="BQ569" s="3"/>
      <c r="BR569" s="4"/>
      <c r="BS569" s="4"/>
    </row>
    <row r="570" spans="1:71" s="5" customFormat="1" ht="16">
      <c r="A570" s="22">
        <v>7971</v>
      </c>
      <c r="B570" s="20" t="s">
        <v>3494</v>
      </c>
      <c r="C570" s="20" t="s">
        <v>2126</v>
      </c>
      <c r="D570" s="23"/>
      <c r="E570" s="20" t="s">
        <v>4</v>
      </c>
      <c r="F570" s="20" t="s">
        <v>67</v>
      </c>
      <c r="G570" s="20" t="s">
        <v>67</v>
      </c>
      <c r="H570" s="20" t="s">
        <v>292</v>
      </c>
      <c r="I570" s="20" t="s">
        <v>292</v>
      </c>
      <c r="J570" s="22">
        <v>1</v>
      </c>
      <c r="K570" s="21" t="s">
        <v>3495</v>
      </c>
      <c r="L570" s="4"/>
      <c r="N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D570" s="3"/>
      <c r="AG570" s="3"/>
      <c r="AH570" s="3"/>
      <c r="AI570" s="3"/>
      <c r="AJ570" s="3"/>
      <c r="AK570" s="3"/>
      <c r="AL570" s="2"/>
      <c r="AM570" s="2"/>
      <c r="AN570" s="2"/>
      <c r="AO570" s="3"/>
      <c r="AP570" s="2"/>
      <c r="AQ570" s="2"/>
      <c r="AR570" s="2"/>
      <c r="AS570" s="2"/>
      <c r="AT570" s="2"/>
      <c r="AU570" s="3"/>
      <c r="AV570" s="2"/>
      <c r="AW570" s="3"/>
      <c r="AX570" s="2"/>
      <c r="AY570" s="2"/>
      <c r="AZ570" s="2"/>
      <c r="BA570" s="2"/>
      <c r="BB570" s="2"/>
      <c r="BC570" s="3"/>
      <c r="BD570" s="2"/>
      <c r="BE570" s="3"/>
      <c r="BF570" s="3"/>
      <c r="BG570" s="3"/>
      <c r="BH570" s="3"/>
      <c r="BI570" s="3"/>
      <c r="BJ570" s="4"/>
      <c r="BL570" s="3"/>
      <c r="BM570" s="3"/>
      <c r="BN570" s="3"/>
      <c r="BO570" s="3"/>
      <c r="BP570" s="3"/>
      <c r="BQ570" s="3"/>
      <c r="BR570" s="4"/>
      <c r="BS570" s="4"/>
    </row>
    <row r="571" spans="1:71" s="5" customFormat="1" ht="16">
      <c r="A571" s="22">
        <v>8029</v>
      </c>
      <c r="B571" s="20" t="s">
        <v>3496</v>
      </c>
      <c r="C571" s="20" t="s">
        <v>2534</v>
      </c>
      <c r="D571" s="23"/>
      <c r="E571" s="20" t="s">
        <v>4</v>
      </c>
      <c r="F571" s="20" t="s">
        <v>67</v>
      </c>
      <c r="G571" s="20" t="s">
        <v>67</v>
      </c>
      <c r="H571" s="20" t="s">
        <v>292</v>
      </c>
      <c r="I571" s="20" t="s">
        <v>292</v>
      </c>
      <c r="J571" s="22">
        <v>1</v>
      </c>
      <c r="K571" s="21" t="s">
        <v>3497</v>
      </c>
      <c r="L571" s="4"/>
      <c r="N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D571" s="3"/>
      <c r="AG571" s="3"/>
      <c r="AH571" s="3"/>
      <c r="AI571" s="3"/>
      <c r="AJ571" s="3"/>
      <c r="AK571" s="3"/>
      <c r="AL571" s="2"/>
      <c r="AM571" s="3"/>
      <c r="AN571" s="2"/>
      <c r="AO571" s="3"/>
      <c r="AP571" s="2"/>
      <c r="AQ571" s="2"/>
      <c r="AR571" s="2"/>
      <c r="AS571" s="2"/>
      <c r="AT571" s="2"/>
      <c r="AU571" s="2"/>
      <c r="AV571" s="2"/>
      <c r="AW571" s="3"/>
      <c r="AX571" s="2"/>
      <c r="AY571" s="2"/>
      <c r="AZ571" s="2"/>
      <c r="BA571" s="2"/>
      <c r="BB571" s="2"/>
      <c r="BC571" s="2"/>
      <c r="BD571" s="3"/>
      <c r="BE571" s="3"/>
      <c r="BF571" s="3"/>
      <c r="BG571" s="3"/>
      <c r="BH571" s="3"/>
      <c r="BI571" s="3"/>
      <c r="BJ571" s="4"/>
      <c r="BL571" s="3"/>
      <c r="BM571" s="3"/>
      <c r="BN571" s="3"/>
      <c r="BO571" s="3"/>
      <c r="BP571" s="3"/>
      <c r="BQ571" s="3"/>
      <c r="BR571" s="4"/>
      <c r="BS571" s="4"/>
    </row>
    <row r="572" spans="1:71" s="5" customFormat="1" ht="16">
      <c r="A572" s="22">
        <v>8030</v>
      </c>
      <c r="B572" s="20" t="s">
        <v>3498</v>
      </c>
      <c r="C572" s="20" t="s">
        <v>2534</v>
      </c>
      <c r="D572" s="23"/>
      <c r="E572" s="20" t="s">
        <v>4</v>
      </c>
      <c r="F572" s="20" t="s">
        <v>67</v>
      </c>
      <c r="G572" s="20" t="s">
        <v>67</v>
      </c>
      <c r="H572" s="20" t="s">
        <v>292</v>
      </c>
      <c r="I572" s="20" t="s">
        <v>292</v>
      </c>
      <c r="J572" s="22">
        <v>1</v>
      </c>
      <c r="K572" s="21" t="s">
        <v>3497</v>
      </c>
      <c r="L572" s="4"/>
      <c r="N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D572" s="3"/>
      <c r="AG572" s="3"/>
      <c r="AH572" s="3"/>
      <c r="AI572" s="3"/>
      <c r="AJ572" s="3"/>
      <c r="AK572" s="3"/>
      <c r="AL572" s="2"/>
      <c r="AM572" s="3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3"/>
      <c r="BF572" s="3"/>
      <c r="BG572" s="3"/>
      <c r="BH572" s="3"/>
      <c r="BI572" s="3"/>
      <c r="BJ572" s="4"/>
      <c r="BL572" s="3"/>
      <c r="BM572" s="3"/>
      <c r="BN572" s="3"/>
      <c r="BO572" s="3"/>
      <c r="BP572" s="3"/>
      <c r="BQ572" s="3"/>
      <c r="BR572" s="4"/>
      <c r="BS572" s="4"/>
    </row>
    <row r="573" spans="1:71" s="5" customFormat="1" ht="16">
      <c r="A573" s="22">
        <v>8031</v>
      </c>
      <c r="B573" s="20" t="s">
        <v>3499</v>
      </c>
      <c r="C573" s="20" t="s">
        <v>2534</v>
      </c>
      <c r="D573" s="23"/>
      <c r="E573" s="20" t="s">
        <v>4</v>
      </c>
      <c r="F573" s="20" t="s">
        <v>67</v>
      </c>
      <c r="G573" s="20" t="s">
        <v>67</v>
      </c>
      <c r="H573" s="20" t="s">
        <v>292</v>
      </c>
      <c r="I573" s="20" t="s">
        <v>292</v>
      </c>
      <c r="J573" s="22">
        <v>1</v>
      </c>
      <c r="K573" s="21" t="s">
        <v>3497</v>
      </c>
      <c r="L573" s="4"/>
      <c r="N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D573" s="3"/>
      <c r="AG573" s="3"/>
      <c r="AH573" s="3"/>
      <c r="AI573" s="3"/>
      <c r="AJ573" s="3"/>
      <c r="AK573" s="3"/>
      <c r="AL573" s="2"/>
      <c r="AM573" s="3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3"/>
      <c r="BF573" s="3"/>
      <c r="BG573" s="3"/>
      <c r="BH573" s="3"/>
      <c r="BI573" s="3"/>
      <c r="BJ573" s="4"/>
      <c r="BL573" s="3"/>
      <c r="BM573" s="3"/>
      <c r="BN573" s="3"/>
      <c r="BO573" s="3"/>
      <c r="BP573" s="3"/>
      <c r="BQ573" s="3"/>
      <c r="BR573" s="4"/>
      <c r="BS573" s="4"/>
    </row>
    <row r="574" spans="1:71" s="5" customFormat="1" ht="16">
      <c r="A574" s="22">
        <v>8140</v>
      </c>
      <c r="B574" s="20" t="s">
        <v>3500</v>
      </c>
      <c r="C574" s="20" t="s">
        <v>2534</v>
      </c>
      <c r="D574" s="23"/>
      <c r="E574" s="20" t="s">
        <v>67</v>
      </c>
      <c r="F574" s="20" t="s">
        <v>67</v>
      </c>
      <c r="G574" s="20" t="s">
        <v>67</v>
      </c>
      <c r="H574" s="20" t="s">
        <v>292</v>
      </c>
      <c r="I574" s="20" t="s">
        <v>292</v>
      </c>
      <c r="J574" s="22">
        <v>1</v>
      </c>
      <c r="K574" s="21" t="s">
        <v>3501</v>
      </c>
      <c r="L574" s="4"/>
      <c r="N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D574" s="3"/>
      <c r="AG574" s="3"/>
      <c r="AH574" s="3"/>
      <c r="AI574" s="3"/>
      <c r="AJ574" s="3"/>
      <c r="AK574" s="3"/>
      <c r="AL574" s="2"/>
      <c r="AM574" s="3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3"/>
      <c r="BF574" s="3"/>
      <c r="BG574" s="3"/>
      <c r="BH574" s="3"/>
      <c r="BI574" s="3"/>
      <c r="BJ574" s="4"/>
      <c r="BL574" s="3"/>
      <c r="BM574" s="3"/>
      <c r="BN574" s="3"/>
      <c r="BO574" s="3"/>
      <c r="BP574" s="3"/>
      <c r="BQ574" s="3"/>
      <c r="BR574" s="3"/>
      <c r="BS574" s="3"/>
    </row>
  </sheetData>
  <autoFilter ref="A1:K574" xr:uid="{5EB4611F-A96F-734A-A6F9-5E24FF7934D0}">
    <sortState xmlns:xlrd2="http://schemas.microsoft.com/office/spreadsheetml/2017/richdata2" ref="A2:K574">
      <sortCondition ref="A1:A574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72AF-90EA-F647-94A1-3F5367C22D78}">
  <dimension ref="A1:AP1424"/>
  <sheetViews>
    <sheetView workbookViewId="0">
      <pane ySplit="1" topLeftCell="A130" activePane="bottomLeft" state="frozen"/>
      <selection pane="bottomLeft" activeCell="J1426" sqref="J1426"/>
    </sheetView>
  </sheetViews>
  <sheetFormatPr baseColWidth="10" defaultRowHeight="16"/>
  <cols>
    <col min="1" max="2" width="10.83203125" style="7"/>
    <col min="3" max="3" width="10.1640625" style="10"/>
    <col min="4" max="9" width="10.83203125" style="7"/>
    <col min="10" max="10" width="10.1640625" style="10"/>
    <col min="11" max="11" width="10.83203125" style="19"/>
    <col min="12" max="16384" width="10.83203125" style="7"/>
  </cols>
  <sheetData>
    <row r="1" spans="1:11">
      <c r="A1" s="20" t="s">
        <v>64</v>
      </c>
      <c r="B1" s="20" t="s">
        <v>387</v>
      </c>
      <c r="C1" s="10" t="s">
        <v>445</v>
      </c>
      <c r="D1" s="20" t="s">
        <v>288</v>
      </c>
      <c r="E1" s="20" t="s">
        <v>65</v>
      </c>
      <c r="F1" s="20" t="s">
        <v>289</v>
      </c>
      <c r="G1" s="20" t="s">
        <v>290</v>
      </c>
      <c r="H1" s="20" t="s">
        <v>0</v>
      </c>
      <c r="I1" s="20" t="s">
        <v>1</v>
      </c>
      <c r="J1" s="10" t="s">
        <v>413</v>
      </c>
      <c r="K1" s="21" t="s">
        <v>2</v>
      </c>
    </row>
    <row r="2" spans="1:11" customFormat="1">
      <c r="A2" s="10">
        <v>1038</v>
      </c>
      <c r="B2" s="10" t="s">
        <v>3502</v>
      </c>
      <c r="C2" s="10" t="s">
        <v>449</v>
      </c>
      <c r="D2" s="17">
        <v>1063</v>
      </c>
      <c r="E2" s="10" t="s">
        <v>68</v>
      </c>
      <c r="F2" s="10" t="s">
        <v>67</v>
      </c>
      <c r="G2" s="10" t="s">
        <v>67</v>
      </c>
      <c r="H2" s="10" t="s">
        <v>3503</v>
      </c>
      <c r="I2" s="10" t="s">
        <v>309</v>
      </c>
      <c r="J2" s="10">
        <v>1</v>
      </c>
      <c r="K2" s="18" t="s">
        <v>452</v>
      </c>
    </row>
    <row r="3" spans="1:11" customFormat="1">
      <c r="A3" s="10">
        <v>1039</v>
      </c>
      <c r="B3" s="10" t="s">
        <v>3504</v>
      </c>
      <c r="C3" s="10" t="s">
        <v>449</v>
      </c>
      <c r="D3" s="17">
        <v>1068</v>
      </c>
      <c r="E3" s="10" t="s">
        <v>4</v>
      </c>
      <c r="F3" s="10" t="s">
        <v>67</v>
      </c>
      <c r="G3" s="10" t="s">
        <v>67</v>
      </c>
      <c r="H3" s="10" t="s">
        <v>3505</v>
      </c>
      <c r="I3" s="10" t="s">
        <v>310</v>
      </c>
      <c r="J3" s="10">
        <v>1</v>
      </c>
      <c r="K3" s="18" t="s">
        <v>452</v>
      </c>
    </row>
    <row r="4" spans="1:11">
      <c r="A4" s="10">
        <v>1041</v>
      </c>
      <c r="B4" s="10" t="s">
        <v>448</v>
      </c>
      <c r="C4" s="10" t="s">
        <v>449</v>
      </c>
      <c r="D4" s="17">
        <v>1104</v>
      </c>
      <c r="E4" s="10" t="s">
        <v>68</v>
      </c>
      <c r="F4" s="10" t="s">
        <v>68</v>
      </c>
      <c r="G4" s="10" t="s">
        <v>67</v>
      </c>
      <c r="H4" s="10" t="s">
        <v>450</v>
      </c>
      <c r="I4" s="10" t="s">
        <v>451</v>
      </c>
      <c r="J4" s="10">
        <v>1</v>
      </c>
      <c r="K4" s="18" t="s">
        <v>452</v>
      </c>
    </row>
    <row r="5" spans="1:11">
      <c r="A5" s="10">
        <v>1042</v>
      </c>
      <c r="B5" s="10" t="s">
        <v>453</v>
      </c>
      <c r="C5" s="10" t="s">
        <v>449</v>
      </c>
      <c r="D5" s="17">
        <v>1116</v>
      </c>
      <c r="E5" s="10" t="s">
        <v>67</v>
      </c>
      <c r="F5" s="10" t="s">
        <v>68</v>
      </c>
      <c r="G5" s="10" t="s">
        <v>67</v>
      </c>
      <c r="H5" s="10" t="s">
        <v>454</v>
      </c>
      <c r="I5" s="10" t="s">
        <v>455</v>
      </c>
      <c r="J5" s="10">
        <v>1</v>
      </c>
      <c r="K5" s="18" t="s">
        <v>452</v>
      </c>
    </row>
    <row r="6" spans="1:11">
      <c r="A6" s="10">
        <v>1043</v>
      </c>
      <c r="B6" s="10" t="s">
        <v>456</v>
      </c>
      <c r="C6" s="10" t="s">
        <v>449</v>
      </c>
      <c r="D6" s="17">
        <v>1120</v>
      </c>
      <c r="E6" s="10" t="s">
        <v>67</v>
      </c>
      <c r="F6" s="10" t="s">
        <v>68</v>
      </c>
      <c r="G6" s="10" t="s">
        <v>67</v>
      </c>
      <c r="H6" s="10" t="s">
        <v>457</v>
      </c>
      <c r="I6" s="10" t="s">
        <v>84</v>
      </c>
      <c r="J6" s="10">
        <v>1</v>
      </c>
      <c r="K6" s="18" t="s">
        <v>452</v>
      </c>
    </row>
    <row r="7" spans="1:11" customFormat="1">
      <c r="A7" s="10">
        <v>1044</v>
      </c>
      <c r="B7" s="10" t="s">
        <v>3506</v>
      </c>
      <c r="C7" s="10" t="s">
        <v>449</v>
      </c>
      <c r="D7" s="17"/>
      <c r="E7" s="10" t="s">
        <v>67</v>
      </c>
      <c r="F7" s="10" t="s">
        <v>67</v>
      </c>
      <c r="G7" s="10" t="s">
        <v>67</v>
      </c>
      <c r="H7" s="10" t="s">
        <v>292</v>
      </c>
      <c r="I7" s="10" t="s">
        <v>292</v>
      </c>
      <c r="J7" s="10">
        <v>1</v>
      </c>
      <c r="K7" s="18" t="s">
        <v>452</v>
      </c>
    </row>
    <row r="8" spans="1:11" customFormat="1">
      <c r="A8" s="10">
        <v>1045</v>
      </c>
      <c r="B8" s="10" t="s">
        <v>3507</v>
      </c>
      <c r="C8" s="10" t="s">
        <v>449</v>
      </c>
      <c r="D8" s="17"/>
      <c r="E8" s="10" t="s">
        <v>68</v>
      </c>
      <c r="F8" s="10" t="s">
        <v>67</v>
      </c>
      <c r="G8" s="10" t="s">
        <v>67</v>
      </c>
      <c r="H8" s="10" t="s">
        <v>292</v>
      </c>
      <c r="I8" s="10" t="s">
        <v>292</v>
      </c>
      <c r="J8" s="10">
        <v>1</v>
      </c>
      <c r="K8" s="18" t="s">
        <v>452</v>
      </c>
    </row>
    <row r="9" spans="1:11" customFormat="1">
      <c r="A9" s="10">
        <v>1046</v>
      </c>
      <c r="B9" s="10" t="s">
        <v>3508</v>
      </c>
      <c r="C9" s="10" t="s">
        <v>449</v>
      </c>
      <c r="D9" s="17"/>
      <c r="E9" s="10" t="s">
        <v>67</v>
      </c>
      <c r="F9" s="10" t="s">
        <v>67</v>
      </c>
      <c r="G9" s="10" t="s">
        <v>67</v>
      </c>
      <c r="H9" s="10" t="s">
        <v>292</v>
      </c>
      <c r="I9" s="10" t="s">
        <v>292</v>
      </c>
      <c r="J9" s="10">
        <v>1</v>
      </c>
      <c r="K9" s="18" t="s">
        <v>452</v>
      </c>
    </row>
    <row r="10" spans="1:11" customFormat="1">
      <c r="A10" s="10">
        <v>1047</v>
      </c>
      <c r="B10" s="10" t="s">
        <v>3509</v>
      </c>
      <c r="C10" s="10" t="s">
        <v>449</v>
      </c>
      <c r="D10" s="17"/>
      <c r="E10" s="10" t="s">
        <v>67</v>
      </c>
      <c r="F10" s="10" t="s">
        <v>67</v>
      </c>
      <c r="G10" s="10" t="s">
        <v>67</v>
      </c>
      <c r="H10" s="10" t="s">
        <v>292</v>
      </c>
      <c r="I10" s="10" t="s">
        <v>292</v>
      </c>
      <c r="J10" s="10">
        <v>3</v>
      </c>
      <c r="K10" s="18" t="s">
        <v>452</v>
      </c>
    </row>
    <row r="11" spans="1:11">
      <c r="A11" s="10">
        <v>1056</v>
      </c>
      <c r="B11" s="10" t="s">
        <v>458</v>
      </c>
      <c r="C11" s="10" t="s">
        <v>449</v>
      </c>
      <c r="D11" s="17">
        <v>1062</v>
      </c>
      <c r="E11" s="10" t="s">
        <v>68</v>
      </c>
      <c r="F11" s="10" t="s">
        <v>68</v>
      </c>
      <c r="G11" s="10" t="s">
        <v>67</v>
      </c>
      <c r="H11" s="10" t="s">
        <v>4</v>
      </c>
      <c r="I11" s="10" t="s">
        <v>85</v>
      </c>
      <c r="J11" s="10">
        <v>1</v>
      </c>
      <c r="K11" s="18" t="s">
        <v>459</v>
      </c>
    </row>
    <row r="12" spans="1:11">
      <c r="A12" s="10">
        <v>1057</v>
      </c>
      <c r="B12" s="10" t="s">
        <v>460</v>
      </c>
      <c r="C12" s="10" t="s">
        <v>449</v>
      </c>
      <c r="D12" s="17">
        <v>1087</v>
      </c>
      <c r="E12" s="10" t="s">
        <v>67</v>
      </c>
      <c r="F12" s="10" t="s">
        <v>68</v>
      </c>
      <c r="G12" s="10" t="s">
        <v>67</v>
      </c>
      <c r="H12" s="10" t="s">
        <v>461</v>
      </c>
      <c r="I12" s="10" t="s">
        <v>292</v>
      </c>
      <c r="J12" s="10">
        <v>1</v>
      </c>
      <c r="K12" s="18" t="s">
        <v>462</v>
      </c>
    </row>
    <row r="13" spans="1:11">
      <c r="A13" s="10">
        <v>1058</v>
      </c>
      <c r="B13" s="10" t="s">
        <v>463</v>
      </c>
      <c r="C13" s="10" t="s">
        <v>449</v>
      </c>
      <c r="D13" s="17">
        <v>1092</v>
      </c>
      <c r="E13" s="10" t="s">
        <v>67</v>
      </c>
      <c r="F13" s="10" t="s">
        <v>68</v>
      </c>
      <c r="G13" s="10" t="s">
        <v>67</v>
      </c>
      <c r="H13" s="10" t="s">
        <v>464</v>
      </c>
      <c r="I13" s="10" t="s">
        <v>43</v>
      </c>
      <c r="J13" s="10">
        <v>1</v>
      </c>
      <c r="K13" s="18" t="s">
        <v>465</v>
      </c>
    </row>
    <row r="14" spans="1:11">
      <c r="A14" s="10">
        <v>1059</v>
      </c>
      <c r="B14" s="10" t="s">
        <v>466</v>
      </c>
      <c r="C14" s="10" t="s">
        <v>449</v>
      </c>
      <c r="D14" s="17">
        <v>1109</v>
      </c>
      <c r="E14" s="10" t="s">
        <v>68</v>
      </c>
      <c r="F14" s="10" t="s">
        <v>68</v>
      </c>
      <c r="G14" s="10" t="s">
        <v>67</v>
      </c>
      <c r="H14" s="10" t="s">
        <v>467</v>
      </c>
      <c r="I14" s="10" t="s">
        <v>468</v>
      </c>
      <c r="J14" s="10">
        <v>1</v>
      </c>
      <c r="K14" s="18" t="s">
        <v>469</v>
      </c>
    </row>
    <row r="15" spans="1:11">
      <c r="A15" s="10">
        <v>1060</v>
      </c>
      <c r="B15" s="10" t="s">
        <v>470</v>
      </c>
      <c r="C15" s="10" t="s">
        <v>449</v>
      </c>
      <c r="D15" s="17">
        <v>1118</v>
      </c>
      <c r="E15" s="10" t="s">
        <v>67</v>
      </c>
      <c r="F15" s="10" t="s">
        <v>68</v>
      </c>
      <c r="G15" s="10" t="s">
        <v>67</v>
      </c>
      <c r="H15" s="10" t="s">
        <v>471</v>
      </c>
      <c r="I15" s="10" t="s">
        <v>472</v>
      </c>
      <c r="J15" s="10">
        <v>1</v>
      </c>
      <c r="K15" s="18" t="s">
        <v>473</v>
      </c>
    </row>
    <row r="16" spans="1:11">
      <c r="A16" s="10">
        <v>1061</v>
      </c>
      <c r="B16" s="10" t="s">
        <v>474</v>
      </c>
      <c r="C16" s="10" t="s">
        <v>449</v>
      </c>
      <c r="D16" s="17">
        <v>1121</v>
      </c>
      <c r="E16" s="10" t="s">
        <v>68</v>
      </c>
      <c r="F16" s="10" t="s">
        <v>68</v>
      </c>
      <c r="G16" s="10" t="s">
        <v>67</v>
      </c>
      <c r="H16" s="10" t="s">
        <v>475</v>
      </c>
      <c r="I16" s="10" t="s">
        <v>476</v>
      </c>
      <c r="J16" s="10">
        <v>1</v>
      </c>
      <c r="K16" s="18" t="s">
        <v>477</v>
      </c>
    </row>
    <row r="17" spans="1:11" customFormat="1">
      <c r="A17" s="10">
        <v>1063</v>
      </c>
      <c r="B17" s="10" t="s">
        <v>3510</v>
      </c>
      <c r="C17" s="10" t="s">
        <v>449</v>
      </c>
      <c r="D17" s="17"/>
      <c r="E17" s="10" t="s">
        <v>68</v>
      </c>
      <c r="F17" s="10" t="s">
        <v>67</v>
      </c>
      <c r="G17" s="10" t="s">
        <v>67</v>
      </c>
      <c r="H17" s="10" t="s">
        <v>292</v>
      </c>
      <c r="I17" s="10" t="s">
        <v>292</v>
      </c>
      <c r="J17" s="10">
        <v>1</v>
      </c>
      <c r="K17" s="18" t="s">
        <v>3511</v>
      </c>
    </row>
    <row r="18" spans="1:11" customFormat="1">
      <c r="A18" s="10">
        <v>1064</v>
      </c>
      <c r="B18" s="10" t="s">
        <v>3512</v>
      </c>
      <c r="C18" s="10" t="s">
        <v>449</v>
      </c>
      <c r="D18" s="17"/>
      <c r="E18" s="10" t="s">
        <v>68</v>
      </c>
      <c r="F18" s="10" t="s">
        <v>67</v>
      </c>
      <c r="G18" s="10" t="s">
        <v>67</v>
      </c>
      <c r="H18" s="10" t="s">
        <v>292</v>
      </c>
      <c r="I18" s="10" t="s">
        <v>292</v>
      </c>
      <c r="J18" s="10">
        <v>1</v>
      </c>
      <c r="K18" s="18" t="s">
        <v>3511</v>
      </c>
    </row>
    <row r="19" spans="1:11" customFormat="1">
      <c r="A19" s="10">
        <v>1065</v>
      </c>
      <c r="B19" s="10" t="s">
        <v>3513</v>
      </c>
      <c r="C19" s="10" t="s">
        <v>449</v>
      </c>
      <c r="D19" s="17"/>
      <c r="E19" s="10" t="s">
        <v>67</v>
      </c>
      <c r="F19" s="10" t="s">
        <v>67</v>
      </c>
      <c r="G19" s="10" t="s">
        <v>67</v>
      </c>
      <c r="H19" s="10" t="s">
        <v>292</v>
      </c>
      <c r="I19" s="10" t="s">
        <v>292</v>
      </c>
      <c r="J19" s="10">
        <v>0</v>
      </c>
      <c r="K19" s="18" t="s">
        <v>3511</v>
      </c>
    </row>
    <row r="20" spans="1:11" customFormat="1">
      <c r="A20" s="10">
        <v>1067</v>
      </c>
      <c r="B20" s="10" t="s">
        <v>3514</v>
      </c>
      <c r="C20" s="10" t="s">
        <v>449</v>
      </c>
      <c r="D20" s="17"/>
      <c r="E20" s="10" t="s">
        <v>68</v>
      </c>
      <c r="F20" s="10" t="s">
        <v>67</v>
      </c>
      <c r="G20" s="10" t="s">
        <v>67</v>
      </c>
      <c r="H20" s="10" t="s">
        <v>292</v>
      </c>
      <c r="I20" s="10" t="s">
        <v>292</v>
      </c>
      <c r="J20" s="10">
        <v>1</v>
      </c>
      <c r="K20" s="18" t="s">
        <v>3515</v>
      </c>
    </row>
    <row r="21" spans="1:11" customFormat="1">
      <c r="A21" s="10">
        <v>1077</v>
      </c>
      <c r="B21" s="10" t="s">
        <v>3516</v>
      </c>
      <c r="C21" s="10" t="s">
        <v>449</v>
      </c>
      <c r="D21" s="17"/>
      <c r="E21" s="10" t="s">
        <v>68</v>
      </c>
      <c r="F21" s="10" t="s">
        <v>67</v>
      </c>
      <c r="G21" s="10" t="s">
        <v>67</v>
      </c>
      <c r="H21" s="10" t="s">
        <v>292</v>
      </c>
      <c r="I21" s="10" t="s">
        <v>292</v>
      </c>
      <c r="J21" s="10">
        <v>1</v>
      </c>
      <c r="K21" s="18" t="s">
        <v>3517</v>
      </c>
    </row>
    <row r="22" spans="1:11" customFormat="1">
      <c r="A22" s="10">
        <v>1078</v>
      </c>
      <c r="B22" s="10" t="s">
        <v>3518</v>
      </c>
      <c r="C22" s="10" t="s">
        <v>449</v>
      </c>
      <c r="D22" s="17"/>
      <c r="E22" s="10" t="s">
        <v>68</v>
      </c>
      <c r="F22" s="10" t="s">
        <v>67</v>
      </c>
      <c r="G22" s="10" t="s">
        <v>67</v>
      </c>
      <c r="H22" s="10" t="s">
        <v>292</v>
      </c>
      <c r="I22" s="10" t="s">
        <v>292</v>
      </c>
      <c r="J22" s="10">
        <v>1</v>
      </c>
      <c r="K22" s="18" t="s">
        <v>3519</v>
      </c>
    </row>
    <row r="23" spans="1:11" customFormat="1">
      <c r="A23" s="10">
        <v>1079</v>
      </c>
      <c r="B23" s="10" t="s">
        <v>3520</v>
      </c>
      <c r="C23" s="10" t="s">
        <v>449</v>
      </c>
      <c r="D23" s="17"/>
      <c r="E23" s="10" t="s">
        <v>4</v>
      </c>
      <c r="F23" s="10" t="s">
        <v>67</v>
      </c>
      <c r="G23" s="10" t="s">
        <v>67</v>
      </c>
      <c r="H23" s="10" t="s">
        <v>292</v>
      </c>
      <c r="I23" s="10" t="s">
        <v>292</v>
      </c>
      <c r="J23" s="10">
        <v>0</v>
      </c>
      <c r="K23" s="18" t="s">
        <v>3521</v>
      </c>
    </row>
    <row r="24" spans="1:11" customFormat="1">
      <c r="A24" s="10">
        <v>1080</v>
      </c>
      <c r="B24" s="10" t="s">
        <v>3522</v>
      </c>
      <c r="C24" s="10" t="s">
        <v>449</v>
      </c>
      <c r="D24" s="17"/>
      <c r="E24" s="10" t="s">
        <v>4</v>
      </c>
      <c r="F24" s="10" t="s">
        <v>67</v>
      </c>
      <c r="G24" s="10" t="s">
        <v>67</v>
      </c>
      <c r="H24" s="10" t="s">
        <v>292</v>
      </c>
      <c r="I24" s="10" t="s">
        <v>292</v>
      </c>
      <c r="J24" s="10">
        <v>1</v>
      </c>
      <c r="K24" s="18" t="s">
        <v>3521</v>
      </c>
    </row>
    <row r="25" spans="1:11" customFormat="1">
      <c r="A25" s="10">
        <v>1081</v>
      </c>
      <c r="B25" s="10" t="s">
        <v>3523</v>
      </c>
      <c r="C25" s="10" t="s">
        <v>449</v>
      </c>
      <c r="D25" s="17"/>
      <c r="E25" s="10" t="s">
        <v>4</v>
      </c>
      <c r="F25" s="10" t="s">
        <v>67</v>
      </c>
      <c r="G25" s="10" t="s">
        <v>67</v>
      </c>
      <c r="H25" s="10" t="s">
        <v>292</v>
      </c>
      <c r="I25" s="10" t="s">
        <v>292</v>
      </c>
      <c r="J25" s="10">
        <v>1</v>
      </c>
      <c r="K25" s="18" t="s">
        <v>3521</v>
      </c>
    </row>
    <row r="26" spans="1:11" customFormat="1">
      <c r="A26" s="10">
        <v>1083</v>
      </c>
      <c r="B26" s="10" t="s">
        <v>3524</v>
      </c>
      <c r="C26" s="10" t="s">
        <v>449</v>
      </c>
      <c r="D26" s="17"/>
      <c r="E26" s="10" t="s">
        <v>4</v>
      </c>
      <c r="F26" s="10" t="s">
        <v>67</v>
      </c>
      <c r="G26" s="10" t="s">
        <v>67</v>
      </c>
      <c r="H26" s="10" t="s">
        <v>292</v>
      </c>
      <c r="I26" s="10" t="s">
        <v>292</v>
      </c>
      <c r="J26" s="10">
        <v>1</v>
      </c>
      <c r="K26" s="18" t="s">
        <v>3521</v>
      </c>
    </row>
    <row r="27" spans="1:11" customFormat="1">
      <c r="A27" s="10">
        <v>1084</v>
      </c>
      <c r="B27" s="10" t="s">
        <v>3525</v>
      </c>
      <c r="C27" s="10" t="s">
        <v>449</v>
      </c>
      <c r="D27" s="17"/>
      <c r="E27" s="10" t="s">
        <v>4</v>
      </c>
      <c r="F27" s="10" t="s">
        <v>67</v>
      </c>
      <c r="G27" s="10" t="s">
        <v>67</v>
      </c>
      <c r="H27" s="10" t="s">
        <v>292</v>
      </c>
      <c r="I27" s="10" t="s">
        <v>292</v>
      </c>
      <c r="J27" s="10">
        <v>1</v>
      </c>
      <c r="K27" s="18" t="s">
        <v>3521</v>
      </c>
    </row>
    <row r="28" spans="1:11" customFormat="1">
      <c r="A28" s="10">
        <v>1085</v>
      </c>
      <c r="B28" s="10" t="s">
        <v>3526</v>
      </c>
      <c r="C28" s="10" t="s">
        <v>449</v>
      </c>
      <c r="D28" s="17"/>
      <c r="E28" s="10" t="s">
        <v>4</v>
      </c>
      <c r="F28" s="10" t="s">
        <v>67</v>
      </c>
      <c r="G28" s="10" t="s">
        <v>67</v>
      </c>
      <c r="H28" s="10" t="s">
        <v>292</v>
      </c>
      <c r="I28" s="10" t="s">
        <v>292</v>
      </c>
      <c r="J28" s="10">
        <v>1</v>
      </c>
      <c r="K28" s="18" t="s">
        <v>3521</v>
      </c>
    </row>
    <row r="29" spans="1:11" customFormat="1">
      <c r="A29" s="10">
        <v>1089</v>
      </c>
      <c r="B29" s="10" t="s">
        <v>3527</v>
      </c>
      <c r="C29" s="10" t="s">
        <v>449</v>
      </c>
      <c r="D29" s="17"/>
      <c r="E29" s="10" t="s">
        <v>4</v>
      </c>
      <c r="F29" s="10" t="s">
        <v>67</v>
      </c>
      <c r="G29" s="10" t="s">
        <v>67</v>
      </c>
      <c r="H29" s="10" t="s">
        <v>292</v>
      </c>
      <c r="I29" s="10" t="s">
        <v>292</v>
      </c>
      <c r="J29" s="10">
        <v>1</v>
      </c>
      <c r="K29" s="18" t="s">
        <v>3521</v>
      </c>
    </row>
    <row r="30" spans="1:11" customFormat="1">
      <c r="A30" s="10">
        <v>1090</v>
      </c>
      <c r="B30" s="10" t="s">
        <v>3528</v>
      </c>
      <c r="C30" s="10" t="s">
        <v>449</v>
      </c>
      <c r="D30" s="17"/>
      <c r="E30" s="10" t="s">
        <v>4</v>
      </c>
      <c r="F30" s="10" t="s">
        <v>67</v>
      </c>
      <c r="G30" s="10" t="s">
        <v>67</v>
      </c>
      <c r="H30" s="10" t="s">
        <v>292</v>
      </c>
      <c r="I30" s="10" t="s">
        <v>292</v>
      </c>
      <c r="J30" s="10">
        <v>1</v>
      </c>
      <c r="K30" s="18" t="s">
        <v>3521</v>
      </c>
    </row>
    <row r="31" spans="1:11" customFormat="1">
      <c r="A31" s="10">
        <v>1091</v>
      </c>
      <c r="B31" s="10" t="s">
        <v>3529</v>
      </c>
      <c r="C31" s="10" t="s">
        <v>449</v>
      </c>
      <c r="D31" s="17"/>
      <c r="E31" s="10" t="s">
        <v>4</v>
      </c>
      <c r="F31" s="10" t="s">
        <v>67</v>
      </c>
      <c r="G31" s="10" t="s">
        <v>67</v>
      </c>
      <c r="H31" s="10" t="s">
        <v>292</v>
      </c>
      <c r="I31" s="10" t="s">
        <v>292</v>
      </c>
      <c r="J31" s="10">
        <v>1</v>
      </c>
      <c r="K31" s="18" t="s">
        <v>3521</v>
      </c>
    </row>
    <row r="32" spans="1:11" customFormat="1">
      <c r="A32" s="10">
        <v>1094</v>
      </c>
      <c r="B32" s="10" t="s">
        <v>3530</v>
      </c>
      <c r="C32" s="10" t="s">
        <v>449</v>
      </c>
      <c r="D32" s="17"/>
      <c r="E32" s="10" t="s">
        <v>68</v>
      </c>
      <c r="F32" s="10" t="s">
        <v>67</v>
      </c>
      <c r="G32" s="10" t="s">
        <v>67</v>
      </c>
      <c r="H32" s="10" t="s">
        <v>292</v>
      </c>
      <c r="I32" s="10" t="s">
        <v>292</v>
      </c>
      <c r="J32" s="10">
        <v>1</v>
      </c>
      <c r="K32" s="18" t="s">
        <v>3531</v>
      </c>
    </row>
    <row r="33" spans="1:11" customFormat="1">
      <c r="A33" s="10">
        <v>1095</v>
      </c>
      <c r="B33" s="10" t="s">
        <v>3532</v>
      </c>
      <c r="C33" s="10" t="s">
        <v>449</v>
      </c>
      <c r="D33" s="17"/>
      <c r="E33" s="10" t="s">
        <v>4</v>
      </c>
      <c r="F33" s="10" t="s">
        <v>67</v>
      </c>
      <c r="G33" s="10" t="s">
        <v>67</v>
      </c>
      <c r="H33" s="10" t="s">
        <v>292</v>
      </c>
      <c r="I33" s="10" t="s">
        <v>292</v>
      </c>
      <c r="J33" s="10">
        <v>1</v>
      </c>
      <c r="K33" s="18" t="s">
        <v>3533</v>
      </c>
    </row>
    <row r="34" spans="1:11" customFormat="1">
      <c r="A34" s="10">
        <v>1096</v>
      </c>
      <c r="B34" s="10" t="s">
        <v>3534</v>
      </c>
      <c r="C34" s="10" t="s">
        <v>449</v>
      </c>
      <c r="D34" s="17"/>
      <c r="E34" s="10" t="s">
        <v>68</v>
      </c>
      <c r="F34" s="10" t="s">
        <v>67</v>
      </c>
      <c r="G34" s="10" t="s">
        <v>67</v>
      </c>
      <c r="H34" s="10" t="s">
        <v>292</v>
      </c>
      <c r="I34" s="10" t="s">
        <v>292</v>
      </c>
      <c r="J34" s="10">
        <v>1</v>
      </c>
      <c r="K34" s="18" t="s">
        <v>3533</v>
      </c>
    </row>
    <row r="35" spans="1:11" customFormat="1">
      <c r="A35" s="10">
        <v>1097</v>
      </c>
      <c r="B35" s="10" t="s">
        <v>3535</v>
      </c>
      <c r="C35" s="10" t="s">
        <v>449</v>
      </c>
      <c r="D35" s="17"/>
      <c r="E35" s="10" t="s">
        <v>4</v>
      </c>
      <c r="F35" s="10" t="s">
        <v>67</v>
      </c>
      <c r="G35" s="10" t="s">
        <v>67</v>
      </c>
      <c r="H35" s="10" t="s">
        <v>292</v>
      </c>
      <c r="I35" s="10" t="s">
        <v>292</v>
      </c>
      <c r="J35" s="10">
        <v>1</v>
      </c>
      <c r="K35" s="18" t="s">
        <v>3533</v>
      </c>
    </row>
    <row r="36" spans="1:11" customFormat="1">
      <c r="A36" s="10">
        <v>1098</v>
      </c>
      <c r="B36" s="10" t="s">
        <v>3536</v>
      </c>
      <c r="C36" s="10" t="s">
        <v>449</v>
      </c>
      <c r="D36" s="17"/>
      <c r="E36" s="10" t="s">
        <v>4</v>
      </c>
      <c r="F36" s="10" t="s">
        <v>67</v>
      </c>
      <c r="G36" s="10" t="s">
        <v>67</v>
      </c>
      <c r="H36" s="10" t="s">
        <v>292</v>
      </c>
      <c r="I36" s="10" t="s">
        <v>292</v>
      </c>
      <c r="J36" s="10">
        <v>1</v>
      </c>
      <c r="K36" s="18" t="s">
        <v>3533</v>
      </c>
    </row>
    <row r="37" spans="1:11" customFormat="1">
      <c r="A37" s="10">
        <v>1099</v>
      </c>
      <c r="B37" s="10" t="s">
        <v>3537</v>
      </c>
      <c r="C37" s="10" t="s">
        <v>449</v>
      </c>
      <c r="D37" s="17"/>
      <c r="E37" s="10" t="s">
        <v>4</v>
      </c>
      <c r="F37" s="10" t="s">
        <v>67</v>
      </c>
      <c r="G37" s="10" t="s">
        <v>67</v>
      </c>
      <c r="H37" s="10" t="s">
        <v>292</v>
      </c>
      <c r="I37" s="10" t="s">
        <v>292</v>
      </c>
      <c r="J37" s="10">
        <v>1</v>
      </c>
      <c r="K37" s="18" t="s">
        <v>3533</v>
      </c>
    </row>
    <row r="38" spans="1:11" customFormat="1">
      <c r="A38" s="10">
        <v>1100</v>
      </c>
      <c r="B38" s="10" t="s">
        <v>3538</v>
      </c>
      <c r="C38" s="10" t="s">
        <v>449</v>
      </c>
      <c r="D38" s="17"/>
      <c r="E38" s="10" t="s">
        <v>4</v>
      </c>
      <c r="F38" s="10" t="s">
        <v>67</v>
      </c>
      <c r="G38" s="10" t="s">
        <v>67</v>
      </c>
      <c r="H38" s="10" t="s">
        <v>292</v>
      </c>
      <c r="I38" s="10" t="s">
        <v>292</v>
      </c>
      <c r="J38" s="10">
        <v>1</v>
      </c>
      <c r="K38" s="18" t="s">
        <v>3533</v>
      </c>
    </row>
    <row r="39" spans="1:11" customFormat="1">
      <c r="A39" s="10">
        <v>1101</v>
      </c>
      <c r="B39" s="10" t="s">
        <v>3539</v>
      </c>
      <c r="C39" s="10" t="s">
        <v>449</v>
      </c>
      <c r="D39" s="17"/>
      <c r="E39" s="10" t="s">
        <v>4</v>
      </c>
      <c r="F39" s="10" t="s">
        <v>67</v>
      </c>
      <c r="G39" s="10" t="s">
        <v>67</v>
      </c>
      <c r="H39" s="10" t="s">
        <v>292</v>
      </c>
      <c r="I39" s="10" t="s">
        <v>292</v>
      </c>
      <c r="J39" s="10">
        <v>1</v>
      </c>
      <c r="K39" s="18" t="s">
        <v>3533</v>
      </c>
    </row>
    <row r="40" spans="1:11" customFormat="1">
      <c r="A40" s="10">
        <v>1102</v>
      </c>
      <c r="B40" s="10" t="s">
        <v>3540</v>
      </c>
      <c r="C40" s="10" t="s">
        <v>449</v>
      </c>
      <c r="D40" s="17"/>
      <c r="E40" s="10" t="s">
        <v>4</v>
      </c>
      <c r="F40" s="10" t="s">
        <v>67</v>
      </c>
      <c r="G40" s="10" t="s">
        <v>67</v>
      </c>
      <c r="H40" s="10" t="s">
        <v>292</v>
      </c>
      <c r="I40" s="10" t="s">
        <v>292</v>
      </c>
      <c r="J40" s="10">
        <v>1</v>
      </c>
      <c r="K40" s="18" t="s">
        <v>3533</v>
      </c>
    </row>
    <row r="41" spans="1:11" customFormat="1">
      <c r="A41" s="10">
        <v>1103</v>
      </c>
      <c r="B41" s="10" t="s">
        <v>3541</v>
      </c>
      <c r="C41" s="10" t="s">
        <v>449</v>
      </c>
      <c r="D41" s="17"/>
      <c r="E41" s="10" t="s">
        <v>4</v>
      </c>
      <c r="F41" s="10" t="s">
        <v>67</v>
      </c>
      <c r="G41" s="10" t="s">
        <v>67</v>
      </c>
      <c r="H41" s="10" t="s">
        <v>292</v>
      </c>
      <c r="I41" s="10" t="s">
        <v>292</v>
      </c>
      <c r="J41" s="10">
        <v>1</v>
      </c>
      <c r="K41" s="18" t="s">
        <v>3533</v>
      </c>
    </row>
    <row r="42" spans="1:11" customFormat="1">
      <c r="A42" s="10">
        <v>1104</v>
      </c>
      <c r="B42" s="10" t="s">
        <v>3542</v>
      </c>
      <c r="C42" s="10" t="s">
        <v>449</v>
      </c>
      <c r="D42" s="17"/>
      <c r="E42" s="10" t="s">
        <v>4</v>
      </c>
      <c r="F42" s="10" t="s">
        <v>67</v>
      </c>
      <c r="G42" s="10" t="s">
        <v>67</v>
      </c>
      <c r="H42" s="10" t="s">
        <v>292</v>
      </c>
      <c r="I42" s="10" t="s">
        <v>292</v>
      </c>
      <c r="J42" s="10">
        <v>1</v>
      </c>
      <c r="K42" s="18" t="s">
        <v>3533</v>
      </c>
    </row>
    <row r="43" spans="1:11" customFormat="1">
      <c r="A43" s="10">
        <v>1105</v>
      </c>
      <c r="B43" s="10" t="s">
        <v>3543</v>
      </c>
      <c r="C43" s="10" t="s">
        <v>449</v>
      </c>
      <c r="D43" s="17"/>
      <c r="E43" s="10" t="s">
        <v>68</v>
      </c>
      <c r="F43" s="10" t="s">
        <v>67</v>
      </c>
      <c r="G43" s="10" t="s">
        <v>67</v>
      </c>
      <c r="H43" s="10" t="s">
        <v>292</v>
      </c>
      <c r="I43" s="10" t="s">
        <v>292</v>
      </c>
      <c r="J43" s="10">
        <v>1</v>
      </c>
      <c r="K43" s="18" t="s">
        <v>3533</v>
      </c>
    </row>
    <row r="44" spans="1:11" customFormat="1">
      <c r="A44" s="10">
        <v>1106</v>
      </c>
      <c r="B44" s="10" t="s">
        <v>3544</v>
      </c>
      <c r="C44" s="10" t="s">
        <v>449</v>
      </c>
      <c r="D44" s="17"/>
      <c r="E44" s="10" t="s">
        <v>4</v>
      </c>
      <c r="F44" s="10" t="s">
        <v>67</v>
      </c>
      <c r="G44" s="10" t="s">
        <v>67</v>
      </c>
      <c r="H44" s="10" t="s">
        <v>292</v>
      </c>
      <c r="I44" s="10" t="s">
        <v>292</v>
      </c>
      <c r="J44" s="10">
        <v>1</v>
      </c>
      <c r="K44" s="18" t="s">
        <v>3533</v>
      </c>
    </row>
    <row r="45" spans="1:11" customFormat="1">
      <c r="A45" s="10">
        <v>1107</v>
      </c>
      <c r="B45" s="10" t="s">
        <v>3545</v>
      </c>
      <c r="C45" s="10" t="s">
        <v>449</v>
      </c>
      <c r="D45" s="17"/>
      <c r="E45" s="10" t="s">
        <v>4</v>
      </c>
      <c r="F45" s="10" t="s">
        <v>67</v>
      </c>
      <c r="G45" s="10" t="s">
        <v>67</v>
      </c>
      <c r="H45" s="10" t="s">
        <v>292</v>
      </c>
      <c r="I45" s="10" t="s">
        <v>292</v>
      </c>
      <c r="J45" s="10">
        <v>1</v>
      </c>
      <c r="K45" s="18" t="s">
        <v>3533</v>
      </c>
    </row>
    <row r="46" spans="1:11" customFormat="1">
      <c r="A46" s="10">
        <v>1108</v>
      </c>
      <c r="B46" s="10" t="s">
        <v>3546</v>
      </c>
      <c r="C46" s="10" t="s">
        <v>449</v>
      </c>
      <c r="D46" s="17"/>
      <c r="E46" s="10" t="s">
        <v>4</v>
      </c>
      <c r="F46" s="10" t="s">
        <v>67</v>
      </c>
      <c r="G46" s="10" t="s">
        <v>67</v>
      </c>
      <c r="H46" s="10" t="s">
        <v>292</v>
      </c>
      <c r="I46" s="10" t="s">
        <v>292</v>
      </c>
      <c r="J46" s="10">
        <v>1</v>
      </c>
      <c r="K46" s="18" t="s">
        <v>3533</v>
      </c>
    </row>
    <row r="47" spans="1:11" customFormat="1">
      <c r="A47" s="10">
        <v>1109</v>
      </c>
      <c r="B47" s="10" t="s">
        <v>3547</v>
      </c>
      <c r="C47" s="10" t="s">
        <v>449</v>
      </c>
      <c r="D47" s="17"/>
      <c r="E47" s="10" t="s">
        <v>4</v>
      </c>
      <c r="F47" s="10" t="s">
        <v>67</v>
      </c>
      <c r="G47" s="10" t="s">
        <v>67</v>
      </c>
      <c r="H47" s="10" t="s">
        <v>292</v>
      </c>
      <c r="I47" s="10" t="s">
        <v>292</v>
      </c>
      <c r="J47" s="10">
        <v>1</v>
      </c>
      <c r="K47" s="18" t="s">
        <v>3533</v>
      </c>
    </row>
    <row r="48" spans="1:11" customFormat="1">
      <c r="A48" s="10">
        <v>1110</v>
      </c>
      <c r="B48" s="10" t="s">
        <v>3548</v>
      </c>
      <c r="C48" s="10" t="s">
        <v>449</v>
      </c>
      <c r="D48" s="17"/>
      <c r="E48" s="10" t="s">
        <v>4</v>
      </c>
      <c r="F48" s="10" t="s">
        <v>67</v>
      </c>
      <c r="G48" s="10" t="s">
        <v>67</v>
      </c>
      <c r="H48" s="10" t="s">
        <v>292</v>
      </c>
      <c r="I48" s="10" t="s">
        <v>292</v>
      </c>
      <c r="J48" s="10">
        <v>1</v>
      </c>
      <c r="K48" s="18" t="s">
        <v>3533</v>
      </c>
    </row>
    <row r="49" spans="1:11" customFormat="1">
      <c r="A49" s="10">
        <v>1111</v>
      </c>
      <c r="B49" s="10" t="s">
        <v>3549</v>
      </c>
      <c r="C49" s="10" t="s">
        <v>449</v>
      </c>
      <c r="D49" s="17"/>
      <c r="E49" s="10" t="s">
        <v>4</v>
      </c>
      <c r="F49" s="10" t="s">
        <v>67</v>
      </c>
      <c r="G49" s="10" t="s">
        <v>67</v>
      </c>
      <c r="H49" s="10" t="s">
        <v>292</v>
      </c>
      <c r="I49" s="10" t="s">
        <v>292</v>
      </c>
      <c r="J49" s="10">
        <v>1</v>
      </c>
      <c r="K49" s="18" t="s">
        <v>3533</v>
      </c>
    </row>
    <row r="50" spans="1:11" customFormat="1">
      <c r="A50" s="10">
        <v>1112</v>
      </c>
      <c r="B50" s="10" t="s">
        <v>3550</v>
      </c>
      <c r="C50" s="10" t="s">
        <v>449</v>
      </c>
      <c r="D50" s="17"/>
      <c r="E50" s="10" t="s">
        <v>68</v>
      </c>
      <c r="F50" s="10" t="s">
        <v>67</v>
      </c>
      <c r="G50" s="10" t="s">
        <v>67</v>
      </c>
      <c r="H50" s="10" t="s">
        <v>292</v>
      </c>
      <c r="I50" s="10" t="s">
        <v>292</v>
      </c>
      <c r="J50" s="10">
        <v>1</v>
      </c>
      <c r="K50" s="18" t="s">
        <v>3533</v>
      </c>
    </row>
    <row r="51" spans="1:11" customFormat="1">
      <c r="A51" s="10">
        <v>1113</v>
      </c>
      <c r="B51" s="10" t="s">
        <v>3551</v>
      </c>
      <c r="C51" s="10" t="s">
        <v>449</v>
      </c>
      <c r="D51" s="17"/>
      <c r="E51" s="10" t="s">
        <v>4</v>
      </c>
      <c r="F51" s="10" t="s">
        <v>67</v>
      </c>
      <c r="G51" s="10" t="s">
        <v>67</v>
      </c>
      <c r="H51" s="10" t="s">
        <v>292</v>
      </c>
      <c r="I51" s="10" t="s">
        <v>292</v>
      </c>
      <c r="J51" s="10">
        <v>1</v>
      </c>
      <c r="K51" s="18" t="s">
        <v>3533</v>
      </c>
    </row>
    <row r="52" spans="1:11" customFormat="1">
      <c r="A52" s="10">
        <v>1114</v>
      </c>
      <c r="B52" s="10" t="s">
        <v>3552</v>
      </c>
      <c r="C52" s="10" t="s">
        <v>449</v>
      </c>
      <c r="D52" s="17"/>
      <c r="E52" s="10" t="s">
        <v>4</v>
      </c>
      <c r="F52" s="10" t="s">
        <v>67</v>
      </c>
      <c r="G52" s="10" t="s">
        <v>67</v>
      </c>
      <c r="H52" s="10" t="s">
        <v>292</v>
      </c>
      <c r="I52" s="10" t="s">
        <v>292</v>
      </c>
      <c r="J52" s="10">
        <v>1</v>
      </c>
      <c r="K52" s="18" t="s">
        <v>3533</v>
      </c>
    </row>
    <row r="53" spans="1:11" customFormat="1">
      <c r="A53" s="10">
        <v>1115</v>
      </c>
      <c r="B53" s="10" t="s">
        <v>3553</v>
      </c>
      <c r="C53" s="10" t="s">
        <v>449</v>
      </c>
      <c r="D53" s="17"/>
      <c r="E53" s="10" t="s">
        <v>4</v>
      </c>
      <c r="F53" s="10" t="s">
        <v>67</v>
      </c>
      <c r="G53" s="10" t="s">
        <v>67</v>
      </c>
      <c r="H53" s="10" t="s">
        <v>292</v>
      </c>
      <c r="I53" s="10" t="s">
        <v>292</v>
      </c>
      <c r="J53" s="10">
        <v>1</v>
      </c>
      <c r="K53" s="18" t="s">
        <v>3533</v>
      </c>
    </row>
    <row r="54" spans="1:11" customFormat="1">
      <c r="A54" s="10">
        <v>1116</v>
      </c>
      <c r="B54" s="10" t="s">
        <v>3554</v>
      </c>
      <c r="C54" s="10" t="s">
        <v>449</v>
      </c>
      <c r="D54" s="17"/>
      <c r="E54" s="10" t="s">
        <v>4</v>
      </c>
      <c r="F54" s="10" t="s">
        <v>67</v>
      </c>
      <c r="G54" s="10" t="s">
        <v>67</v>
      </c>
      <c r="H54" s="10" t="s">
        <v>292</v>
      </c>
      <c r="I54" s="10" t="s">
        <v>292</v>
      </c>
      <c r="J54" s="10">
        <v>1</v>
      </c>
      <c r="K54" s="18" t="s">
        <v>3533</v>
      </c>
    </row>
    <row r="55" spans="1:11" customFormat="1">
      <c r="A55" s="10">
        <v>1117</v>
      </c>
      <c r="B55" s="10" t="s">
        <v>3555</v>
      </c>
      <c r="C55" s="10" t="s">
        <v>449</v>
      </c>
      <c r="D55" s="17"/>
      <c r="E55" s="10" t="s">
        <v>4</v>
      </c>
      <c r="F55" s="10" t="s">
        <v>67</v>
      </c>
      <c r="G55" s="10" t="s">
        <v>67</v>
      </c>
      <c r="H55" s="10" t="s">
        <v>292</v>
      </c>
      <c r="I55" s="10" t="s">
        <v>292</v>
      </c>
      <c r="J55" s="10">
        <v>1</v>
      </c>
      <c r="K55" s="18" t="s">
        <v>3533</v>
      </c>
    </row>
    <row r="56" spans="1:11" customFormat="1">
      <c r="A56" s="10">
        <v>1118</v>
      </c>
      <c r="B56" s="10" t="s">
        <v>3556</v>
      </c>
      <c r="C56" s="10" t="s">
        <v>449</v>
      </c>
      <c r="D56" s="17"/>
      <c r="E56" s="10" t="s">
        <v>4</v>
      </c>
      <c r="F56" s="10" t="s">
        <v>67</v>
      </c>
      <c r="G56" s="10" t="s">
        <v>67</v>
      </c>
      <c r="H56" s="10" t="s">
        <v>292</v>
      </c>
      <c r="I56" s="10" t="s">
        <v>292</v>
      </c>
      <c r="J56" s="10">
        <v>1</v>
      </c>
      <c r="K56" s="18" t="s">
        <v>3533</v>
      </c>
    </row>
    <row r="57" spans="1:11" customFormat="1">
      <c r="A57" s="10">
        <v>1119</v>
      </c>
      <c r="B57" s="10" t="s">
        <v>3557</v>
      </c>
      <c r="C57" s="10" t="s">
        <v>449</v>
      </c>
      <c r="D57" s="17"/>
      <c r="E57" s="10" t="s">
        <v>4</v>
      </c>
      <c r="F57" s="10" t="s">
        <v>67</v>
      </c>
      <c r="G57" s="10" t="s">
        <v>67</v>
      </c>
      <c r="H57" s="10" t="s">
        <v>292</v>
      </c>
      <c r="I57" s="10" t="s">
        <v>292</v>
      </c>
      <c r="J57" s="10">
        <v>1</v>
      </c>
      <c r="K57" s="18" t="s">
        <v>3533</v>
      </c>
    </row>
    <row r="58" spans="1:11" customFormat="1">
      <c r="A58" s="10">
        <v>1120</v>
      </c>
      <c r="B58" s="10" t="s">
        <v>3558</v>
      </c>
      <c r="C58" s="10" t="s">
        <v>449</v>
      </c>
      <c r="D58" s="17"/>
      <c r="E58" s="10" t="s">
        <v>4</v>
      </c>
      <c r="F58" s="10" t="s">
        <v>67</v>
      </c>
      <c r="G58" s="10" t="s">
        <v>67</v>
      </c>
      <c r="H58" s="10" t="s">
        <v>292</v>
      </c>
      <c r="I58" s="10" t="s">
        <v>292</v>
      </c>
      <c r="J58" s="10">
        <v>1</v>
      </c>
      <c r="K58" s="18" t="s">
        <v>3533</v>
      </c>
    </row>
    <row r="59" spans="1:11" customFormat="1">
      <c r="A59" s="10">
        <v>1121</v>
      </c>
      <c r="B59" s="10" t="s">
        <v>3559</v>
      </c>
      <c r="C59" s="10" t="s">
        <v>449</v>
      </c>
      <c r="D59" s="17"/>
      <c r="E59" s="10" t="s">
        <v>4</v>
      </c>
      <c r="F59" s="10" t="s">
        <v>67</v>
      </c>
      <c r="G59" s="10" t="s">
        <v>67</v>
      </c>
      <c r="H59" s="10" t="s">
        <v>292</v>
      </c>
      <c r="I59" s="10" t="s">
        <v>292</v>
      </c>
      <c r="J59" s="10">
        <v>1</v>
      </c>
      <c r="K59" s="18" t="s">
        <v>3533</v>
      </c>
    </row>
    <row r="60" spans="1:11" customFormat="1">
      <c r="A60" s="10">
        <v>1122</v>
      </c>
      <c r="B60" s="10" t="s">
        <v>3560</v>
      </c>
      <c r="C60" s="10" t="s">
        <v>449</v>
      </c>
      <c r="D60" s="17"/>
      <c r="E60" s="10" t="s">
        <v>4</v>
      </c>
      <c r="F60" s="10" t="s">
        <v>67</v>
      </c>
      <c r="G60" s="10" t="s">
        <v>67</v>
      </c>
      <c r="H60" s="10" t="s">
        <v>292</v>
      </c>
      <c r="I60" s="10" t="s">
        <v>292</v>
      </c>
      <c r="J60" s="10">
        <v>1</v>
      </c>
      <c r="K60" s="18" t="s">
        <v>3533</v>
      </c>
    </row>
    <row r="61" spans="1:11" customFormat="1">
      <c r="A61" s="10">
        <v>1123</v>
      </c>
      <c r="B61" s="10" t="s">
        <v>3561</v>
      </c>
      <c r="C61" s="10" t="s">
        <v>449</v>
      </c>
      <c r="D61" s="17"/>
      <c r="E61" s="10" t="s">
        <v>4</v>
      </c>
      <c r="F61" s="10" t="s">
        <v>67</v>
      </c>
      <c r="G61" s="10" t="s">
        <v>67</v>
      </c>
      <c r="H61" s="10" t="s">
        <v>292</v>
      </c>
      <c r="I61" s="10" t="s">
        <v>292</v>
      </c>
      <c r="J61" s="10">
        <v>1</v>
      </c>
      <c r="K61" s="18" t="s">
        <v>3533</v>
      </c>
    </row>
    <row r="62" spans="1:11" customFormat="1">
      <c r="A62" s="10">
        <v>1124</v>
      </c>
      <c r="B62" s="10" t="s">
        <v>3562</v>
      </c>
      <c r="C62" s="10" t="s">
        <v>449</v>
      </c>
      <c r="D62" s="17"/>
      <c r="E62" s="10" t="s">
        <v>4</v>
      </c>
      <c r="F62" s="10" t="s">
        <v>67</v>
      </c>
      <c r="G62" s="10" t="s">
        <v>67</v>
      </c>
      <c r="H62" s="10" t="s">
        <v>292</v>
      </c>
      <c r="I62" s="10" t="s">
        <v>292</v>
      </c>
      <c r="J62" s="10">
        <v>1</v>
      </c>
      <c r="K62" s="18" t="s">
        <v>3533</v>
      </c>
    </row>
    <row r="63" spans="1:11" customFormat="1">
      <c r="A63" s="10">
        <v>1125</v>
      </c>
      <c r="B63" s="10" t="s">
        <v>3563</v>
      </c>
      <c r="C63" s="10" t="s">
        <v>449</v>
      </c>
      <c r="D63" s="17"/>
      <c r="E63" s="10" t="s">
        <v>4</v>
      </c>
      <c r="F63" s="10" t="s">
        <v>67</v>
      </c>
      <c r="G63" s="10" t="s">
        <v>67</v>
      </c>
      <c r="H63" s="10" t="s">
        <v>292</v>
      </c>
      <c r="I63" s="10" t="s">
        <v>292</v>
      </c>
      <c r="J63" s="10">
        <v>1</v>
      </c>
      <c r="K63" s="18" t="s">
        <v>3533</v>
      </c>
    </row>
    <row r="64" spans="1:11" customFormat="1">
      <c r="A64" s="10">
        <v>1126</v>
      </c>
      <c r="B64" s="10" t="s">
        <v>3564</v>
      </c>
      <c r="C64" s="10" t="s">
        <v>449</v>
      </c>
      <c r="D64" s="17"/>
      <c r="E64" s="10" t="s">
        <v>4</v>
      </c>
      <c r="F64" s="10" t="s">
        <v>67</v>
      </c>
      <c r="G64" s="10" t="s">
        <v>67</v>
      </c>
      <c r="H64" s="10" t="s">
        <v>292</v>
      </c>
      <c r="I64" s="10" t="s">
        <v>292</v>
      </c>
      <c r="J64" s="10">
        <v>1</v>
      </c>
      <c r="K64" s="18" t="s">
        <v>3533</v>
      </c>
    </row>
    <row r="65" spans="1:11" customFormat="1">
      <c r="A65" s="10">
        <v>1127</v>
      </c>
      <c r="B65" s="10" t="s">
        <v>3565</v>
      </c>
      <c r="C65" s="10" t="s">
        <v>449</v>
      </c>
      <c r="D65" s="17"/>
      <c r="E65" s="10" t="s">
        <v>4</v>
      </c>
      <c r="F65" s="10" t="s">
        <v>67</v>
      </c>
      <c r="G65" s="10" t="s">
        <v>67</v>
      </c>
      <c r="H65" s="10" t="s">
        <v>292</v>
      </c>
      <c r="I65" s="10" t="s">
        <v>292</v>
      </c>
      <c r="J65" s="10">
        <v>1</v>
      </c>
      <c r="K65" s="18" t="s">
        <v>3533</v>
      </c>
    </row>
    <row r="66" spans="1:11" customFormat="1">
      <c r="A66" s="10">
        <v>1128</v>
      </c>
      <c r="B66" s="10" t="s">
        <v>3566</v>
      </c>
      <c r="C66" s="10" t="s">
        <v>449</v>
      </c>
      <c r="D66" s="17"/>
      <c r="E66" s="10" t="s">
        <v>4</v>
      </c>
      <c r="F66" s="10" t="s">
        <v>67</v>
      </c>
      <c r="G66" s="10" t="s">
        <v>67</v>
      </c>
      <c r="H66" s="10" t="s">
        <v>292</v>
      </c>
      <c r="I66" s="10" t="s">
        <v>292</v>
      </c>
      <c r="J66" s="10">
        <v>1</v>
      </c>
      <c r="K66" s="18" t="s">
        <v>3533</v>
      </c>
    </row>
    <row r="67" spans="1:11" customFormat="1">
      <c r="A67" s="10">
        <v>1129</v>
      </c>
      <c r="B67" s="10" t="s">
        <v>3567</v>
      </c>
      <c r="C67" s="10" t="s">
        <v>449</v>
      </c>
      <c r="D67" s="17"/>
      <c r="E67" s="10" t="s">
        <v>4</v>
      </c>
      <c r="F67" s="10" t="s">
        <v>67</v>
      </c>
      <c r="G67" s="10" t="s">
        <v>67</v>
      </c>
      <c r="H67" s="10" t="s">
        <v>292</v>
      </c>
      <c r="I67" s="10" t="s">
        <v>292</v>
      </c>
      <c r="J67" s="10">
        <v>1</v>
      </c>
      <c r="K67" s="18" t="s">
        <v>3533</v>
      </c>
    </row>
    <row r="68" spans="1:11" customFormat="1">
      <c r="A68" s="10">
        <v>1130</v>
      </c>
      <c r="B68" s="10" t="s">
        <v>3568</v>
      </c>
      <c r="C68" s="10" t="s">
        <v>449</v>
      </c>
      <c r="D68" s="17"/>
      <c r="E68" s="10" t="s">
        <v>4</v>
      </c>
      <c r="F68" s="10" t="s">
        <v>67</v>
      </c>
      <c r="G68" s="10" t="s">
        <v>67</v>
      </c>
      <c r="H68" s="10" t="s">
        <v>292</v>
      </c>
      <c r="I68" s="10" t="s">
        <v>292</v>
      </c>
      <c r="J68" s="10">
        <v>1</v>
      </c>
      <c r="K68" s="18" t="s">
        <v>3533</v>
      </c>
    </row>
    <row r="69" spans="1:11" customFormat="1">
      <c r="A69" s="10">
        <v>1131</v>
      </c>
      <c r="B69" s="10" t="s">
        <v>3569</v>
      </c>
      <c r="C69" s="10" t="s">
        <v>449</v>
      </c>
      <c r="D69" s="17"/>
      <c r="E69" s="10" t="s">
        <v>4</v>
      </c>
      <c r="F69" s="10" t="s">
        <v>67</v>
      </c>
      <c r="G69" s="10" t="s">
        <v>67</v>
      </c>
      <c r="H69" s="10" t="s">
        <v>292</v>
      </c>
      <c r="I69" s="10" t="s">
        <v>292</v>
      </c>
      <c r="J69" s="10">
        <v>1</v>
      </c>
      <c r="K69" s="18" t="s">
        <v>3533</v>
      </c>
    </row>
    <row r="70" spans="1:11" customFormat="1">
      <c r="A70" s="10">
        <v>1132</v>
      </c>
      <c r="B70" s="10" t="s">
        <v>3570</v>
      </c>
      <c r="C70" s="10" t="s">
        <v>449</v>
      </c>
      <c r="D70" s="17"/>
      <c r="E70" s="10" t="s">
        <v>4</v>
      </c>
      <c r="F70" s="10" t="s">
        <v>67</v>
      </c>
      <c r="G70" s="10" t="s">
        <v>67</v>
      </c>
      <c r="H70" s="10" t="s">
        <v>292</v>
      </c>
      <c r="I70" s="10" t="s">
        <v>292</v>
      </c>
      <c r="J70" s="10">
        <v>1</v>
      </c>
      <c r="K70" s="18" t="s">
        <v>3533</v>
      </c>
    </row>
    <row r="71" spans="1:11" customFormat="1">
      <c r="A71" s="10">
        <v>1133</v>
      </c>
      <c r="B71" s="10" t="s">
        <v>3571</v>
      </c>
      <c r="C71" s="10" t="s">
        <v>449</v>
      </c>
      <c r="D71" s="17"/>
      <c r="E71" s="10" t="s">
        <v>4</v>
      </c>
      <c r="F71" s="10" t="s">
        <v>67</v>
      </c>
      <c r="G71" s="10" t="s">
        <v>67</v>
      </c>
      <c r="H71" s="10" t="s">
        <v>292</v>
      </c>
      <c r="I71" s="10" t="s">
        <v>292</v>
      </c>
      <c r="J71" s="10">
        <v>1</v>
      </c>
      <c r="K71" s="18" t="s">
        <v>3533</v>
      </c>
    </row>
    <row r="72" spans="1:11" customFormat="1">
      <c r="A72" s="10">
        <v>1134</v>
      </c>
      <c r="B72" s="10" t="s">
        <v>3572</v>
      </c>
      <c r="C72" s="10" t="s">
        <v>449</v>
      </c>
      <c r="D72" s="17"/>
      <c r="E72" s="10" t="s">
        <v>4</v>
      </c>
      <c r="F72" s="10" t="s">
        <v>67</v>
      </c>
      <c r="G72" s="10" t="s">
        <v>67</v>
      </c>
      <c r="H72" s="10" t="s">
        <v>292</v>
      </c>
      <c r="I72" s="10" t="s">
        <v>292</v>
      </c>
      <c r="J72" s="10">
        <v>1</v>
      </c>
      <c r="K72" s="18" t="s">
        <v>3533</v>
      </c>
    </row>
    <row r="73" spans="1:11" customFormat="1">
      <c r="A73" s="10">
        <v>1135</v>
      </c>
      <c r="B73" s="10" t="s">
        <v>3573</v>
      </c>
      <c r="C73" s="10" t="s">
        <v>449</v>
      </c>
      <c r="D73" s="17"/>
      <c r="E73" s="10" t="s">
        <v>4</v>
      </c>
      <c r="F73" s="10" t="s">
        <v>67</v>
      </c>
      <c r="G73" s="10" t="s">
        <v>67</v>
      </c>
      <c r="H73" s="10" t="s">
        <v>292</v>
      </c>
      <c r="I73" s="10" t="s">
        <v>292</v>
      </c>
      <c r="J73" s="10">
        <v>1</v>
      </c>
      <c r="K73" s="18" t="s">
        <v>3533</v>
      </c>
    </row>
    <row r="74" spans="1:11" customFormat="1">
      <c r="A74" s="10">
        <v>1136</v>
      </c>
      <c r="B74" s="10" t="s">
        <v>3574</v>
      </c>
      <c r="C74" s="10" t="s">
        <v>449</v>
      </c>
      <c r="D74" s="17"/>
      <c r="E74" s="10" t="s">
        <v>4</v>
      </c>
      <c r="F74" s="10" t="s">
        <v>67</v>
      </c>
      <c r="G74" s="10" t="s">
        <v>67</v>
      </c>
      <c r="H74" s="10" t="s">
        <v>292</v>
      </c>
      <c r="I74" s="10" t="s">
        <v>292</v>
      </c>
      <c r="J74" s="10">
        <v>1</v>
      </c>
      <c r="K74" s="18" t="s">
        <v>3533</v>
      </c>
    </row>
    <row r="75" spans="1:11" customFormat="1">
      <c r="A75" s="10">
        <v>1137</v>
      </c>
      <c r="B75" s="10" t="s">
        <v>3575</v>
      </c>
      <c r="C75" s="10" t="s">
        <v>449</v>
      </c>
      <c r="D75" s="17"/>
      <c r="E75" s="10" t="s">
        <v>4</v>
      </c>
      <c r="F75" s="10" t="s">
        <v>67</v>
      </c>
      <c r="G75" s="10" t="s">
        <v>67</v>
      </c>
      <c r="H75" s="10" t="s">
        <v>292</v>
      </c>
      <c r="I75" s="10" t="s">
        <v>292</v>
      </c>
      <c r="J75" s="10">
        <v>1</v>
      </c>
      <c r="K75" s="18" t="s">
        <v>3533</v>
      </c>
    </row>
    <row r="76" spans="1:11" customFormat="1">
      <c r="A76" s="10">
        <v>1138</v>
      </c>
      <c r="B76" s="10" t="s">
        <v>3576</v>
      </c>
      <c r="C76" s="10" t="s">
        <v>449</v>
      </c>
      <c r="D76" s="17"/>
      <c r="E76" s="10" t="s">
        <v>4</v>
      </c>
      <c r="F76" s="10" t="s">
        <v>67</v>
      </c>
      <c r="G76" s="10" t="s">
        <v>67</v>
      </c>
      <c r="H76" s="10" t="s">
        <v>292</v>
      </c>
      <c r="I76" s="10" t="s">
        <v>292</v>
      </c>
      <c r="J76" s="10">
        <v>1</v>
      </c>
      <c r="K76" s="18" t="s">
        <v>3533</v>
      </c>
    </row>
    <row r="77" spans="1:11" customFormat="1">
      <c r="A77" s="10">
        <v>1139</v>
      </c>
      <c r="B77" s="10" t="s">
        <v>3577</v>
      </c>
      <c r="C77" s="10" t="s">
        <v>449</v>
      </c>
      <c r="D77" s="17"/>
      <c r="E77" s="10" t="s">
        <v>4</v>
      </c>
      <c r="F77" s="10" t="s">
        <v>67</v>
      </c>
      <c r="G77" s="10" t="s">
        <v>67</v>
      </c>
      <c r="H77" s="10" t="s">
        <v>292</v>
      </c>
      <c r="I77" s="10" t="s">
        <v>292</v>
      </c>
      <c r="J77" s="10">
        <v>1</v>
      </c>
      <c r="K77" s="18" t="s">
        <v>3533</v>
      </c>
    </row>
    <row r="78" spans="1:11" customFormat="1">
      <c r="A78" s="10">
        <v>1140</v>
      </c>
      <c r="B78" s="10" t="s">
        <v>3578</v>
      </c>
      <c r="C78" s="10" t="s">
        <v>449</v>
      </c>
      <c r="D78" s="17"/>
      <c r="E78" s="10" t="s">
        <v>4</v>
      </c>
      <c r="F78" s="10" t="s">
        <v>67</v>
      </c>
      <c r="G78" s="10" t="s">
        <v>67</v>
      </c>
      <c r="H78" s="10" t="s">
        <v>292</v>
      </c>
      <c r="I78" s="10" t="s">
        <v>292</v>
      </c>
      <c r="J78" s="10">
        <v>1</v>
      </c>
      <c r="K78" s="18" t="s">
        <v>3533</v>
      </c>
    </row>
    <row r="79" spans="1:11" customFormat="1">
      <c r="A79" s="10">
        <v>1141</v>
      </c>
      <c r="B79" s="10" t="s">
        <v>3579</v>
      </c>
      <c r="C79" s="10" t="s">
        <v>449</v>
      </c>
      <c r="D79" s="17"/>
      <c r="E79" s="10" t="s">
        <v>4</v>
      </c>
      <c r="F79" s="10" t="s">
        <v>67</v>
      </c>
      <c r="G79" s="10" t="s">
        <v>67</v>
      </c>
      <c r="H79" s="10" t="s">
        <v>292</v>
      </c>
      <c r="I79" s="10" t="s">
        <v>292</v>
      </c>
      <c r="J79" s="10">
        <v>1</v>
      </c>
      <c r="K79" s="18" t="s">
        <v>3533</v>
      </c>
    </row>
    <row r="80" spans="1:11" customFormat="1">
      <c r="A80" s="10">
        <v>1142</v>
      </c>
      <c r="B80" s="10" t="s">
        <v>3580</v>
      </c>
      <c r="C80" s="10" t="s">
        <v>449</v>
      </c>
      <c r="D80" s="17"/>
      <c r="E80" s="10" t="s">
        <v>4</v>
      </c>
      <c r="F80" s="10" t="s">
        <v>4</v>
      </c>
      <c r="G80" s="10" t="s">
        <v>4</v>
      </c>
      <c r="H80" s="10" t="s">
        <v>4</v>
      </c>
      <c r="I80" s="10" t="s">
        <v>4</v>
      </c>
      <c r="J80" s="10">
        <v>4</v>
      </c>
      <c r="K80" s="18" t="s">
        <v>3533</v>
      </c>
    </row>
    <row r="81" spans="1:11" customFormat="1">
      <c r="A81" s="10">
        <v>1169</v>
      </c>
      <c r="B81" s="10" t="s">
        <v>3581</v>
      </c>
      <c r="C81" s="10" t="s">
        <v>449</v>
      </c>
      <c r="D81" s="17"/>
      <c r="E81" s="10" t="s">
        <v>68</v>
      </c>
      <c r="F81" s="10" t="s">
        <v>67</v>
      </c>
      <c r="G81" s="10" t="s">
        <v>67</v>
      </c>
      <c r="H81" s="10" t="s">
        <v>292</v>
      </c>
      <c r="I81" s="10" t="s">
        <v>292</v>
      </c>
      <c r="J81" s="10">
        <v>1</v>
      </c>
      <c r="K81" s="18" t="s">
        <v>3582</v>
      </c>
    </row>
    <row r="82" spans="1:11" customFormat="1">
      <c r="A82" s="10">
        <v>1170</v>
      </c>
      <c r="B82" s="10" t="s">
        <v>3583</v>
      </c>
      <c r="C82" s="10" t="s">
        <v>449</v>
      </c>
      <c r="D82" s="17"/>
      <c r="E82" s="10" t="s">
        <v>68</v>
      </c>
      <c r="F82" s="10" t="s">
        <v>67</v>
      </c>
      <c r="G82" s="10" t="s">
        <v>67</v>
      </c>
      <c r="H82" s="10" t="s">
        <v>292</v>
      </c>
      <c r="I82" s="10" t="s">
        <v>292</v>
      </c>
      <c r="J82" s="10">
        <v>1</v>
      </c>
      <c r="K82" s="18" t="s">
        <v>3584</v>
      </c>
    </row>
    <row r="83" spans="1:11" customFormat="1">
      <c r="A83" s="10">
        <v>1171</v>
      </c>
      <c r="B83" s="10" t="s">
        <v>3585</v>
      </c>
      <c r="C83" s="10" t="s">
        <v>449</v>
      </c>
      <c r="D83" s="17"/>
      <c r="E83" s="10" t="s">
        <v>68</v>
      </c>
      <c r="F83" s="10" t="s">
        <v>67</v>
      </c>
      <c r="G83" s="10" t="s">
        <v>67</v>
      </c>
      <c r="H83" s="10" t="s">
        <v>292</v>
      </c>
      <c r="I83" s="10" t="s">
        <v>292</v>
      </c>
      <c r="J83" s="10">
        <v>1</v>
      </c>
      <c r="K83" s="18" t="s">
        <v>3586</v>
      </c>
    </row>
    <row r="84" spans="1:11" customFormat="1">
      <c r="A84" s="10">
        <v>1172</v>
      </c>
      <c r="B84" s="10" t="s">
        <v>3587</v>
      </c>
      <c r="C84" s="10" t="s">
        <v>449</v>
      </c>
      <c r="D84" s="17"/>
      <c r="E84" s="10" t="s">
        <v>68</v>
      </c>
      <c r="F84" s="10" t="s">
        <v>67</v>
      </c>
      <c r="G84" s="10" t="s">
        <v>67</v>
      </c>
      <c r="H84" s="10" t="s">
        <v>4</v>
      </c>
      <c r="I84" s="10" t="s">
        <v>4</v>
      </c>
      <c r="J84" s="10">
        <v>1</v>
      </c>
      <c r="K84" s="18" t="s">
        <v>3588</v>
      </c>
    </row>
    <row r="85" spans="1:11" customFormat="1">
      <c r="A85" s="10">
        <v>1173</v>
      </c>
      <c r="B85" s="10" t="s">
        <v>3589</v>
      </c>
      <c r="C85" s="10" t="s">
        <v>449</v>
      </c>
      <c r="D85" s="17"/>
      <c r="E85" s="10" t="s">
        <v>68</v>
      </c>
      <c r="F85" s="10" t="s">
        <v>67</v>
      </c>
      <c r="G85" s="10" t="s">
        <v>67</v>
      </c>
      <c r="H85" s="10" t="s">
        <v>4</v>
      </c>
      <c r="I85" s="10" t="s">
        <v>4</v>
      </c>
      <c r="J85" s="10">
        <v>1</v>
      </c>
      <c r="K85" s="18" t="s">
        <v>3588</v>
      </c>
    </row>
    <row r="86" spans="1:11" customFormat="1">
      <c r="A86" s="10">
        <v>1174</v>
      </c>
      <c r="B86" s="10" t="s">
        <v>3590</v>
      </c>
      <c r="C86" s="10" t="s">
        <v>449</v>
      </c>
      <c r="D86" s="17"/>
      <c r="E86" s="10" t="s">
        <v>68</v>
      </c>
      <c r="F86" s="10" t="s">
        <v>67</v>
      </c>
      <c r="G86" s="10" t="s">
        <v>67</v>
      </c>
      <c r="H86" s="10" t="s">
        <v>292</v>
      </c>
      <c r="I86" s="10" t="s">
        <v>292</v>
      </c>
      <c r="J86" s="10">
        <v>1</v>
      </c>
      <c r="K86" s="18" t="s">
        <v>3591</v>
      </c>
    </row>
    <row r="87" spans="1:11" customFormat="1">
      <c r="A87" s="10">
        <v>1188</v>
      </c>
      <c r="B87" s="10" t="s">
        <v>3592</v>
      </c>
      <c r="C87" s="10" t="s">
        <v>449</v>
      </c>
      <c r="D87" s="17"/>
      <c r="E87" s="10" t="s">
        <v>4</v>
      </c>
      <c r="F87" s="10" t="s">
        <v>67</v>
      </c>
      <c r="G87" s="10" t="s">
        <v>67</v>
      </c>
      <c r="H87" s="10" t="s">
        <v>292</v>
      </c>
      <c r="I87" s="10" t="s">
        <v>292</v>
      </c>
      <c r="J87" s="10">
        <v>1</v>
      </c>
      <c r="K87" s="18" t="s">
        <v>3593</v>
      </c>
    </row>
    <row r="88" spans="1:11" customFormat="1">
      <c r="A88" s="10">
        <v>1189</v>
      </c>
      <c r="B88" s="10" t="s">
        <v>3594</v>
      </c>
      <c r="C88" s="10" t="s">
        <v>449</v>
      </c>
      <c r="D88" s="17"/>
      <c r="E88" s="10" t="s">
        <v>4</v>
      </c>
      <c r="F88" s="10" t="s">
        <v>67</v>
      </c>
      <c r="G88" s="10" t="s">
        <v>67</v>
      </c>
      <c r="H88" s="10" t="s">
        <v>292</v>
      </c>
      <c r="I88" s="10" t="s">
        <v>292</v>
      </c>
      <c r="J88" s="10">
        <v>1</v>
      </c>
      <c r="K88" s="18" t="s">
        <v>3593</v>
      </c>
    </row>
    <row r="89" spans="1:11" customFormat="1">
      <c r="A89" s="10">
        <v>1190</v>
      </c>
      <c r="B89" s="10" t="s">
        <v>3595</v>
      </c>
      <c r="C89" s="10" t="s">
        <v>449</v>
      </c>
      <c r="D89" s="17"/>
      <c r="E89" s="10" t="s">
        <v>4</v>
      </c>
      <c r="F89" s="10" t="s">
        <v>67</v>
      </c>
      <c r="G89" s="10" t="s">
        <v>67</v>
      </c>
      <c r="H89" s="10" t="s">
        <v>292</v>
      </c>
      <c r="I89" s="10" t="s">
        <v>292</v>
      </c>
      <c r="J89" s="10">
        <v>1</v>
      </c>
      <c r="K89" s="18" t="s">
        <v>3593</v>
      </c>
    </row>
    <row r="90" spans="1:11" customFormat="1">
      <c r="A90" s="10">
        <v>1191</v>
      </c>
      <c r="B90" s="10" t="s">
        <v>3596</v>
      </c>
      <c r="C90" s="10" t="s">
        <v>449</v>
      </c>
      <c r="D90" s="17"/>
      <c r="E90" s="10" t="s">
        <v>4</v>
      </c>
      <c r="F90" s="10" t="s">
        <v>67</v>
      </c>
      <c r="G90" s="10" t="s">
        <v>67</v>
      </c>
      <c r="H90" s="10" t="s">
        <v>292</v>
      </c>
      <c r="I90" s="10" t="s">
        <v>292</v>
      </c>
      <c r="J90" s="10">
        <v>1</v>
      </c>
      <c r="K90" s="18" t="s">
        <v>3593</v>
      </c>
    </row>
    <row r="91" spans="1:11" customFormat="1">
      <c r="A91" s="10">
        <v>1192</v>
      </c>
      <c r="B91" s="10" t="s">
        <v>3597</v>
      </c>
      <c r="C91" s="10" t="s">
        <v>449</v>
      </c>
      <c r="D91" s="17"/>
      <c r="E91" s="10" t="s">
        <v>4</v>
      </c>
      <c r="F91" s="10" t="s">
        <v>67</v>
      </c>
      <c r="G91" s="10" t="s">
        <v>67</v>
      </c>
      <c r="H91" s="10" t="s">
        <v>292</v>
      </c>
      <c r="I91" s="10" t="s">
        <v>292</v>
      </c>
      <c r="J91" s="10">
        <v>1</v>
      </c>
      <c r="K91" s="18" t="s">
        <v>3593</v>
      </c>
    </row>
    <row r="92" spans="1:11" customFormat="1">
      <c r="A92" s="10">
        <v>1193</v>
      </c>
      <c r="B92" s="10" t="s">
        <v>3598</v>
      </c>
      <c r="C92" s="10" t="s">
        <v>449</v>
      </c>
      <c r="D92" s="17"/>
      <c r="E92" s="10" t="s">
        <v>4</v>
      </c>
      <c r="F92" s="10" t="s">
        <v>67</v>
      </c>
      <c r="G92" s="10" t="s">
        <v>67</v>
      </c>
      <c r="H92" s="10" t="s">
        <v>292</v>
      </c>
      <c r="I92" s="10" t="s">
        <v>292</v>
      </c>
      <c r="J92" s="10">
        <v>1</v>
      </c>
      <c r="K92" s="18" t="s">
        <v>3593</v>
      </c>
    </row>
    <row r="93" spans="1:11" customFormat="1">
      <c r="A93" s="10">
        <v>1194</v>
      </c>
      <c r="B93" s="10" t="s">
        <v>3599</v>
      </c>
      <c r="C93" s="10" t="s">
        <v>449</v>
      </c>
      <c r="D93" s="17"/>
      <c r="E93" s="10" t="s">
        <v>4</v>
      </c>
      <c r="F93" s="10" t="s">
        <v>67</v>
      </c>
      <c r="G93" s="10" t="s">
        <v>67</v>
      </c>
      <c r="H93" s="10" t="s">
        <v>292</v>
      </c>
      <c r="I93" s="10" t="s">
        <v>292</v>
      </c>
      <c r="J93" s="10">
        <v>1</v>
      </c>
      <c r="K93" s="18" t="s">
        <v>3593</v>
      </c>
    </row>
    <row r="94" spans="1:11" customFormat="1">
      <c r="A94" s="10">
        <v>1195</v>
      </c>
      <c r="B94" s="10" t="s">
        <v>3600</v>
      </c>
      <c r="C94" s="10" t="s">
        <v>449</v>
      </c>
      <c r="D94" s="17"/>
      <c r="E94" s="10" t="s">
        <v>4</v>
      </c>
      <c r="F94" s="10" t="s">
        <v>67</v>
      </c>
      <c r="G94" s="10" t="s">
        <v>67</v>
      </c>
      <c r="H94" s="10" t="s">
        <v>292</v>
      </c>
      <c r="I94" s="10" t="s">
        <v>292</v>
      </c>
      <c r="J94" s="10">
        <v>1</v>
      </c>
      <c r="K94" s="18" t="s">
        <v>3593</v>
      </c>
    </row>
    <row r="95" spans="1:11" customFormat="1">
      <c r="A95" s="10">
        <v>1196</v>
      </c>
      <c r="B95" s="10" t="s">
        <v>3601</v>
      </c>
      <c r="C95" s="10" t="s">
        <v>449</v>
      </c>
      <c r="D95" s="17"/>
      <c r="E95" s="10" t="s">
        <v>4</v>
      </c>
      <c r="F95" s="10" t="s">
        <v>67</v>
      </c>
      <c r="G95" s="10" t="s">
        <v>67</v>
      </c>
      <c r="H95" s="10" t="s">
        <v>292</v>
      </c>
      <c r="I95" s="10" t="s">
        <v>292</v>
      </c>
      <c r="J95" s="10">
        <v>1</v>
      </c>
      <c r="K95" s="18" t="s">
        <v>3593</v>
      </c>
    </row>
    <row r="96" spans="1:11" customFormat="1">
      <c r="A96" s="10">
        <v>1197</v>
      </c>
      <c r="B96" s="10" t="s">
        <v>3602</v>
      </c>
      <c r="C96" s="10" t="s">
        <v>449</v>
      </c>
      <c r="D96" s="17"/>
      <c r="E96" s="10" t="s">
        <v>4</v>
      </c>
      <c r="F96" s="10" t="s">
        <v>67</v>
      </c>
      <c r="G96" s="10" t="s">
        <v>67</v>
      </c>
      <c r="H96" s="10" t="s">
        <v>292</v>
      </c>
      <c r="I96" s="10" t="s">
        <v>292</v>
      </c>
      <c r="J96" s="10">
        <v>1</v>
      </c>
      <c r="K96" s="18" t="s">
        <v>3593</v>
      </c>
    </row>
    <row r="97" spans="1:11" customFormat="1">
      <c r="A97" s="10">
        <v>1198</v>
      </c>
      <c r="B97" s="10" t="s">
        <v>3603</v>
      </c>
      <c r="C97" s="10" t="s">
        <v>449</v>
      </c>
      <c r="D97" s="17"/>
      <c r="E97" s="10" t="s">
        <v>4</v>
      </c>
      <c r="F97" s="10" t="s">
        <v>67</v>
      </c>
      <c r="G97" s="10" t="s">
        <v>67</v>
      </c>
      <c r="H97" s="10" t="s">
        <v>292</v>
      </c>
      <c r="I97" s="10" t="s">
        <v>292</v>
      </c>
      <c r="J97" s="10">
        <v>1</v>
      </c>
      <c r="K97" s="18" t="s">
        <v>3593</v>
      </c>
    </row>
    <row r="98" spans="1:11" customFormat="1">
      <c r="A98" s="10">
        <v>1199</v>
      </c>
      <c r="B98" s="10" t="s">
        <v>3604</v>
      </c>
      <c r="C98" s="10" t="s">
        <v>449</v>
      </c>
      <c r="D98" s="17"/>
      <c r="E98" s="10" t="s">
        <v>4</v>
      </c>
      <c r="F98" s="10" t="s">
        <v>67</v>
      </c>
      <c r="G98" s="10" t="s">
        <v>67</v>
      </c>
      <c r="H98" s="10" t="s">
        <v>292</v>
      </c>
      <c r="I98" s="10" t="s">
        <v>292</v>
      </c>
      <c r="J98" s="10">
        <v>1</v>
      </c>
      <c r="K98" s="18" t="s">
        <v>3593</v>
      </c>
    </row>
    <row r="99" spans="1:11" customFormat="1">
      <c r="A99" s="10">
        <v>1200</v>
      </c>
      <c r="B99" s="10" t="s">
        <v>3605</v>
      </c>
      <c r="C99" s="10" t="s">
        <v>449</v>
      </c>
      <c r="D99" s="17"/>
      <c r="E99" s="10" t="s">
        <v>4</v>
      </c>
      <c r="F99" s="10" t="s">
        <v>67</v>
      </c>
      <c r="G99" s="10" t="s">
        <v>67</v>
      </c>
      <c r="H99" s="10" t="s">
        <v>292</v>
      </c>
      <c r="I99" s="10" t="s">
        <v>292</v>
      </c>
      <c r="J99" s="10">
        <v>1</v>
      </c>
      <c r="K99" s="18" t="s">
        <v>3593</v>
      </c>
    </row>
    <row r="100" spans="1:11" customFormat="1">
      <c r="A100" s="10">
        <v>1201</v>
      </c>
      <c r="B100" s="10" t="s">
        <v>3606</v>
      </c>
      <c r="C100" s="10" t="s">
        <v>449</v>
      </c>
      <c r="D100" s="17"/>
      <c r="E100" s="10" t="s">
        <v>4</v>
      </c>
      <c r="F100" s="10" t="s">
        <v>67</v>
      </c>
      <c r="G100" s="10" t="s">
        <v>67</v>
      </c>
      <c r="H100" s="10" t="s">
        <v>292</v>
      </c>
      <c r="I100" s="10" t="s">
        <v>292</v>
      </c>
      <c r="J100" s="10">
        <v>1</v>
      </c>
      <c r="K100" s="18" t="s">
        <v>3593</v>
      </c>
    </row>
    <row r="101" spans="1:11" customFormat="1">
      <c r="A101" s="10">
        <v>1202</v>
      </c>
      <c r="B101" s="10" t="s">
        <v>3607</v>
      </c>
      <c r="C101" s="10" t="s">
        <v>449</v>
      </c>
      <c r="D101" s="17"/>
      <c r="E101" s="10" t="s">
        <v>4</v>
      </c>
      <c r="F101" s="10" t="s">
        <v>67</v>
      </c>
      <c r="G101" s="10" t="s">
        <v>67</v>
      </c>
      <c r="H101" s="10" t="s">
        <v>292</v>
      </c>
      <c r="I101" s="10" t="s">
        <v>292</v>
      </c>
      <c r="J101" s="10">
        <v>1</v>
      </c>
      <c r="K101" s="18" t="s">
        <v>3593</v>
      </c>
    </row>
    <row r="102" spans="1:11" customFormat="1">
      <c r="A102" s="10">
        <v>1204</v>
      </c>
      <c r="B102" s="10" t="s">
        <v>3608</v>
      </c>
      <c r="C102" s="10" t="s">
        <v>449</v>
      </c>
      <c r="D102" s="17"/>
      <c r="E102" s="10" t="s">
        <v>68</v>
      </c>
      <c r="F102" s="10" t="s">
        <v>67</v>
      </c>
      <c r="G102" s="10" t="s">
        <v>67</v>
      </c>
      <c r="H102" s="10" t="s">
        <v>292</v>
      </c>
      <c r="I102" s="10" t="s">
        <v>292</v>
      </c>
      <c r="J102" s="10">
        <v>1</v>
      </c>
      <c r="K102" s="18" t="s">
        <v>3609</v>
      </c>
    </row>
    <row r="103" spans="1:11" customFormat="1">
      <c r="A103" s="10">
        <v>1205</v>
      </c>
      <c r="B103" s="10" t="s">
        <v>3610</v>
      </c>
      <c r="C103" s="10" t="s">
        <v>449</v>
      </c>
      <c r="D103" s="17"/>
      <c r="E103" s="10" t="s">
        <v>68</v>
      </c>
      <c r="F103" s="10" t="s">
        <v>67</v>
      </c>
      <c r="G103" s="10" t="s">
        <v>67</v>
      </c>
      <c r="H103" s="10" t="s">
        <v>292</v>
      </c>
      <c r="I103" s="10" t="s">
        <v>292</v>
      </c>
      <c r="J103" s="10">
        <v>1</v>
      </c>
      <c r="K103" s="18" t="s">
        <v>3609</v>
      </c>
    </row>
    <row r="104" spans="1:11" customFormat="1">
      <c r="A104" s="10">
        <v>1206</v>
      </c>
      <c r="B104" s="10" t="s">
        <v>3611</v>
      </c>
      <c r="C104" s="10" t="s">
        <v>449</v>
      </c>
      <c r="D104" s="17"/>
      <c r="E104" s="10" t="s">
        <v>68</v>
      </c>
      <c r="F104" s="10" t="s">
        <v>67</v>
      </c>
      <c r="G104" s="10" t="s">
        <v>67</v>
      </c>
      <c r="H104" s="10" t="s">
        <v>292</v>
      </c>
      <c r="I104" s="10" t="s">
        <v>292</v>
      </c>
      <c r="J104" s="10">
        <v>1</v>
      </c>
      <c r="K104" s="18" t="s">
        <v>3609</v>
      </c>
    </row>
    <row r="105" spans="1:11" customFormat="1">
      <c r="A105" s="10">
        <v>1207</v>
      </c>
      <c r="B105" s="10" t="s">
        <v>3612</v>
      </c>
      <c r="C105" s="10" t="s">
        <v>449</v>
      </c>
      <c r="D105" s="17"/>
      <c r="E105" s="10" t="s">
        <v>68</v>
      </c>
      <c r="F105" s="10" t="s">
        <v>67</v>
      </c>
      <c r="G105" s="10" t="s">
        <v>67</v>
      </c>
      <c r="H105" s="10" t="s">
        <v>292</v>
      </c>
      <c r="I105" s="10" t="s">
        <v>292</v>
      </c>
      <c r="J105" s="10">
        <v>1</v>
      </c>
      <c r="K105" s="18" t="s">
        <v>3609</v>
      </c>
    </row>
    <row r="106" spans="1:11" customFormat="1">
      <c r="A106" s="10">
        <v>1208</v>
      </c>
      <c r="B106" s="10" t="s">
        <v>3613</v>
      </c>
      <c r="C106" s="10" t="s">
        <v>449</v>
      </c>
      <c r="D106" s="17"/>
      <c r="E106" s="10" t="s">
        <v>68</v>
      </c>
      <c r="F106" s="10" t="s">
        <v>67</v>
      </c>
      <c r="G106" s="10" t="s">
        <v>67</v>
      </c>
      <c r="H106" s="10" t="s">
        <v>292</v>
      </c>
      <c r="I106" s="10" t="s">
        <v>292</v>
      </c>
      <c r="J106" s="10">
        <v>1</v>
      </c>
      <c r="K106" s="18" t="s">
        <v>3609</v>
      </c>
    </row>
    <row r="107" spans="1:11" customFormat="1">
      <c r="A107" s="10">
        <v>1209</v>
      </c>
      <c r="B107" s="10" t="s">
        <v>3614</v>
      </c>
      <c r="C107" s="10" t="s">
        <v>449</v>
      </c>
      <c r="D107" s="17"/>
      <c r="E107" s="10" t="s">
        <v>68</v>
      </c>
      <c r="F107" s="10" t="s">
        <v>67</v>
      </c>
      <c r="G107" s="10" t="s">
        <v>67</v>
      </c>
      <c r="H107" s="10" t="s">
        <v>292</v>
      </c>
      <c r="I107" s="10" t="s">
        <v>292</v>
      </c>
      <c r="J107" s="10">
        <v>1</v>
      </c>
      <c r="K107" s="18" t="s">
        <v>3609</v>
      </c>
    </row>
    <row r="108" spans="1:11" customFormat="1">
      <c r="A108" s="10">
        <v>1210</v>
      </c>
      <c r="B108" s="10" t="s">
        <v>3615</v>
      </c>
      <c r="C108" s="10" t="s">
        <v>449</v>
      </c>
      <c r="D108" s="17"/>
      <c r="E108" s="10" t="s">
        <v>68</v>
      </c>
      <c r="F108" s="10" t="s">
        <v>67</v>
      </c>
      <c r="G108" s="10" t="s">
        <v>67</v>
      </c>
      <c r="H108" s="10" t="s">
        <v>292</v>
      </c>
      <c r="I108" s="10" t="s">
        <v>292</v>
      </c>
      <c r="J108" s="10">
        <v>1</v>
      </c>
      <c r="K108" s="18" t="s">
        <v>3609</v>
      </c>
    </row>
    <row r="109" spans="1:11" customFormat="1">
      <c r="A109" s="10">
        <v>1211</v>
      </c>
      <c r="B109" s="10" t="s">
        <v>3616</v>
      </c>
      <c r="C109" s="10" t="s">
        <v>449</v>
      </c>
      <c r="D109" s="17"/>
      <c r="E109" s="10" t="s">
        <v>68</v>
      </c>
      <c r="F109" s="10" t="s">
        <v>67</v>
      </c>
      <c r="G109" s="10" t="s">
        <v>67</v>
      </c>
      <c r="H109" s="10" t="s">
        <v>292</v>
      </c>
      <c r="I109" s="10" t="s">
        <v>292</v>
      </c>
      <c r="J109" s="10">
        <v>1</v>
      </c>
      <c r="K109" s="18" t="s">
        <v>3609</v>
      </c>
    </row>
    <row r="110" spans="1:11" customFormat="1">
      <c r="A110" s="10">
        <v>1212</v>
      </c>
      <c r="B110" s="10" t="s">
        <v>3617</v>
      </c>
      <c r="C110" s="10" t="s">
        <v>449</v>
      </c>
      <c r="D110" s="17"/>
      <c r="E110" s="10" t="s">
        <v>68</v>
      </c>
      <c r="F110" s="10" t="s">
        <v>67</v>
      </c>
      <c r="G110" s="10" t="s">
        <v>67</v>
      </c>
      <c r="H110" s="10" t="s">
        <v>292</v>
      </c>
      <c r="I110" s="10" t="s">
        <v>292</v>
      </c>
      <c r="J110" s="10">
        <v>1</v>
      </c>
      <c r="K110" s="18" t="s">
        <v>3609</v>
      </c>
    </row>
    <row r="111" spans="1:11" customFormat="1">
      <c r="A111" s="10">
        <v>1213</v>
      </c>
      <c r="B111" s="10" t="s">
        <v>3618</v>
      </c>
      <c r="C111" s="10" t="s">
        <v>449</v>
      </c>
      <c r="D111" s="17"/>
      <c r="E111" s="10" t="s">
        <v>68</v>
      </c>
      <c r="F111" s="10" t="s">
        <v>67</v>
      </c>
      <c r="G111" s="10" t="s">
        <v>67</v>
      </c>
      <c r="H111" s="10" t="s">
        <v>292</v>
      </c>
      <c r="I111" s="10" t="s">
        <v>292</v>
      </c>
      <c r="J111" s="10">
        <v>1</v>
      </c>
      <c r="K111" s="18" t="s">
        <v>3609</v>
      </c>
    </row>
    <row r="112" spans="1:11" customFormat="1">
      <c r="A112" s="10">
        <v>1214</v>
      </c>
      <c r="B112" s="10" t="s">
        <v>3619</v>
      </c>
      <c r="C112" s="10" t="s">
        <v>449</v>
      </c>
      <c r="D112" s="17"/>
      <c r="E112" s="10" t="s">
        <v>68</v>
      </c>
      <c r="F112" s="10" t="s">
        <v>67</v>
      </c>
      <c r="G112" s="10" t="s">
        <v>67</v>
      </c>
      <c r="H112" s="10" t="s">
        <v>292</v>
      </c>
      <c r="I112" s="10" t="s">
        <v>292</v>
      </c>
      <c r="J112" s="10">
        <v>4</v>
      </c>
      <c r="K112" s="18" t="s">
        <v>3609</v>
      </c>
    </row>
    <row r="113" spans="1:11" customFormat="1">
      <c r="A113" s="10">
        <v>1215</v>
      </c>
      <c r="B113" s="10" t="s">
        <v>3620</v>
      </c>
      <c r="C113" s="10" t="s">
        <v>449</v>
      </c>
      <c r="D113" s="17"/>
      <c r="E113" s="10" t="s">
        <v>68</v>
      </c>
      <c r="F113" s="10" t="s">
        <v>67</v>
      </c>
      <c r="G113" s="10" t="s">
        <v>67</v>
      </c>
      <c r="H113" s="10" t="s">
        <v>292</v>
      </c>
      <c r="I113" s="10" t="s">
        <v>292</v>
      </c>
      <c r="J113" s="10">
        <v>1</v>
      </c>
      <c r="K113" s="18" t="s">
        <v>3609</v>
      </c>
    </row>
    <row r="114" spans="1:11" customFormat="1">
      <c r="A114" s="10">
        <v>1216</v>
      </c>
      <c r="B114" s="10" t="s">
        <v>3621</v>
      </c>
      <c r="C114" s="10" t="s">
        <v>449</v>
      </c>
      <c r="D114" s="17"/>
      <c r="E114" s="10" t="s">
        <v>68</v>
      </c>
      <c r="F114" s="10" t="s">
        <v>67</v>
      </c>
      <c r="G114" s="10" t="s">
        <v>67</v>
      </c>
      <c r="H114" s="10" t="s">
        <v>292</v>
      </c>
      <c r="I114" s="10" t="s">
        <v>292</v>
      </c>
      <c r="J114" s="10">
        <v>1</v>
      </c>
      <c r="K114" s="18" t="s">
        <v>3609</v>
      </c>
    </row>
    <row r="115" spans="1:11" customFormat="1">
      <c r="A115" s="10">
        <v>1217</v>
      </c>
      <c r="B115" s="10" t="s">
        <v>3622</v>
      </c>
      <c r="C115" s="10" t="s">
        <v>449</v>
      </c>
      <c r="D115" s="17"/>
      <c r="E115" s="10" t="s">
        <v>68</v>
      </c>
      <c r="F115" s="10" t="s">
        <v>67</v>
      </c>
      <c r="G115" s="10" t="s">
        <v>67</v>
      </c>
      <c r="H115" s="10" t="s">
        <v>292</v>
      </c>
      <c r="I115" s="10" t="s">
        <v>292</v>
      </c>
      <c r="J115" s="10">
        <v>1</v>
      </c>
      <c r="K115" s="18" t="s">
        <v>3609</v>
      </c>
    </row>
    <row r="116" spans="1:11" customFormat="1">
      <c r="A116" s="10">
        <v>1218</v>
      </c>
      <c r="B116" s="10" t="s">
        <v>3623</v>
      </c>
      <c r="C116" s="10" t="s">
        <v>449</v>
      </c>
      <c r="D116" s="17"/>
      <c r="E116" s="10" t="s">
        <v>68</v>
      </c>
      <c r="F116" s="10" t="s">
        <v>67</v>
      </c>
      <c r="G116" s="10" t="s">
        <v>67</v>
      </c>
      <c r="H116" s="10" t="s">
        <v>292</v>
      </c>
      <c r="I116" s="10" t="s">
        <v>292</v>
      </c>
      <c r="J116" s="10">
        <v>1</v>
      </c>
      <c r="K116" s="18" t="s">
        <v>3609</v>
      </c>
    </row>
    <row r="117" spans="1:11" customFormat="1">
      <c r="A117" s="10">
        <v>1235</v>
      </c>
      <c r="B117" s="10" t="s">
        <v>3624</v>
      </c>
      <c r="C117" s="10" t="s">
        <v>449</v>
      </c>
      <c r="D117" s="17"/>
      <c r="E117" s="10" t="s">
        <v>4</v>
      </c>
      <c r="F117" s="10" t="s">
        <v>67</v>
      </c>
      <c r="G117" s="10" t="s">
        <v>67</v>
      </c>
      <c r="H117" s="10" t="s">
        <v>292</v>
      </c>
      <c r="I117" s="10" t="s">
        <v>292</v>
      </c>
      <c r="J117" s="10">
        <v>1</v>
      </c>
      <c r="K117" s="18" t="s">
        <v>3625</v>
      </c>
    </row>
    <row r="118" spans="1:11" customFormat="1">
      <c r="A118" s="10">
        <v>1236</v>
      </c>
      <c r="B118" s="10" t="s">
        <v>3626</v>
      </c>
      <c r="C118" s="10" t="s">
        <v>449</v>
      </c>
      <c r="D118" s="17"/>
      <c r="E118" s="10" t="s">
        <v>67</v>
      </c>
      <c r="F118" s="10" t="s">
        <v>67</v>
      </c>
      <c r="G118" s="10" t="s">
        <v>67</v>
      </c>
      <c r="H118" s="10" t="s">
        <v>292</v>
      </c>
      <c r="I118" s="10" t="s">
        <v>292</v>
      </c>
      <c r="J118" s="10">
        <v>1</v>
      </c>
      <c r="K118" s="18" t="s">
        <v>3625</v>
      </c>
    </row>
    <row r="119" spans="1:11" customFormat="1">
      <c r="A119" s="10">
        <v>1237</v>
      </c>
      <c r="B119" s="10" t="s">
        <v>3627</v>
      </c>
      <c r="C119" s="10" t="s">
        <v>449</v>
      </c>
      <c r="D119" s="17"/>
      <c r="E119" s="10" t="s">
        <v>68</v>
      </c>
      <c r="F119" s="10" t="s">
        <v>67</v>
      </c>
      <c r="G119" s="10" t="s">
        <v>67</v>
      </c>
      <c r="H119" s="10" t="s">
        <v>292</v>
      </c>
      <c r="I119" s="10" t="s">
        <v>292</v>
      </c>
      <c r="J119" s="10">
        <v>1</v>
      </c>
      <c r="K119" s="18" t="s">
        <v>3625</v>
      </c>
    </row>
    <row r="120" spans="1:11" customFormat="1">
      <c r="A120" s="10">
        <v>1252</v>
      </c>
      <c r="B120" s="10" t="s">
        <v>3628</v>
      </c>
      <c r="C120" s="10" t="s">
        <v>449</v>
      </c>
      <c r="D120" s="17"/>
      <c r="E120" s="10" t="s">
        <v>68</v>
      </c>
      <c r="F120" s="10" t="s">
        <v>67</v>
      </c>
      <c r="G120" s="10" t="s">
        <v>67</v>
      </c>
      <c r="H120" s="10" t="s">
        <v>292</v>
      </c>
      <c r="I120" s="10" t="s">
        <v>292</v>
      </c>
      <c r="J120" s="10">
        <v>1</v>
      </c>
      <c r="K120" s="18" t="s">
        <v>3625</v>
      </c>
    </row>
    <row r="121" spans="1:11" customFormat="1">
      <c r="A121" s="10">
        <v>1256</v>
      </c>
      <c r="B121" s="10" t="s">
        <v>3629</v>
      </c>
      <c r="C121" s="10" t="s">
        <v>449</v>
      </c>
      <c r="D121" s="17"/>
      <c r="E121" s="10" t="s">
        <v>4</v>
      </c>
      <c r="F121" s="10" t="s">
        <v>67</v>
      </c>
      <c r="G121" s="10" t="s">
        <v>67</v>
      </c>
      <c r="H121" s="10" t="s">
        <v>292</v>
      </c>
      <c r="I121" s="10" t="s">
        <v>292</v>
      </c>
      <c r="J121" s="10">
        <v>1</v>
      </c>
      <c r="K121" s="18" t="s">
        <v>3625</v>
      </c>
    </row>
    <row r="122" spans="1:11" customFormat="1">
      <c r="A122" s="10">
        <v>1260</v>
      </c>
      <c r="B122" s="10" t="s">
        <v>3630</v>
      </c>
      <c r="C122" s="10" t="s">
        <v>449</v>
      </c>
      <c r="D122" s="17"/>
      <c r="E122" s="10" t="s">
        <v>68</v>
      </c>
      <c r="F122" s="10" t="s">
        <v>67</v>
      </c>
      <c r="G122" s="10" t="s">
        <v>67</v>
      </c>
      <c r="H122" s="10" t="s">
        <v>292</v>
      </c>
      <c r="I122" s="10" t="s">
        <v>292</v>
      </c>
      <c r="J122" s="10">
        <v>1</v>
      </c>
      <c r="K122" s="18" t="s">
        <v>3631</v>
      </c>
    </row>
    <row r="123" spans="1:11" customFormat="1">
      <c r="A123" s="10">
        <v>1261</v>
      </c>
      <c r="B123" s="10" t="s">
        <v>3632</v>
      </c>
      <c r="C123" s="10" t="s">
        <v>449</v>
      </c>
      <c r="D123" s="17"/>
      <c r="E123" s="10" t="s">
        <v>68</v>
      </c>
      <c r="F123" s="10" t="s">
        <v>67</v>
      </c>
      <c r="G123" s="10" t="s">
        <v>67</v>
      </c>
      <c r="H123" s="10" t="s">
        <v>292</v>
      </c>
      <c r="I123" s="10" t="s">
        <v>292</v>
      </c>
      <c r="J123" s="10">
        <v>1</v>
      </c>
      <c r="K123" s="18" t="s">
        <v>3631</v>
      </c>
    </row>
    <row r="124" spans="1:11" customFormat="1">
      <c r="A124" s="10">
        <v>1263</v>
      </c>
      <c r="B124" s="10" t="s">
        <v>3633</v>
      </c>
      <c r="C124" s="10" t="s">
        <v>449</v>
      </c>
      <c r="D124" s="17"/>
      <c r="E124" s="10" t="s">
        <v>68</v>
      </c>
      <c r="F124" s="10" t="s">
        <v>67</v>
      </c>
      <c r="G124" s="10" t="s">
        <v>67</v>
      </c>
      <c r="H124" s="10" t="s">
        <v>292</v>
      </c>
      <c r="I124" s="10" t="s">
        <v>292</v>
      </c>
      <c r="J124" s="10">
        <v>1</v>
      </c>
      <c r="K124" s="18" t="s">
        <v>3631</v>
      </c>
    </row>
    <row r="125" spans="1:11">
      <c r="A125" s="10">
        <v>1271</v>
      </c>
      <c r="B125" s="10" t="s">
        <v>478</v>
      </c>
      <c r="C125" s="10" t="s">
        <v>449</v>
      </c>
      <c r="D125" s="17"/>
      <c r="E125" s="10" t="s">
        <v>68</v>
      </c>
      <c r="F125" s="10" t="s">
        <v>68</v>
      </c>
      <c r="G125" s="10" t="s">
        <v>67</v>
      </c>
      <c r="H125" s="10" t="s">
        <v>479</v>
      </c>
      <c r="I125" s="10" t="s">
        <v>292</v>
      </c>
      <c r="J125" s="10">
        <v>1</v>
      </c>
      <c r="K125" s="18" t="s">
        <v>480</v>
      </c>
    </row>
    <row r="126" spans="1:11">
      <c r="A126" s="10">
        <v>1272</v>
      </c>
      <c r="B126" s="10" t="s">
        <v>481</v>
      </c>
      <c r="C126" s="10" t="s">
        <v>449</v>
      </c>
      <c r="D126" s="17">
        <v>1036</v>
      </c>
      <c r="E126" s="10" t="s">
        <v>4</v>
      </c>
      <c r="F126" s="10" t="s">
        <v>68</v>
      </c>
      <c r="G126" s="10" t="s">
        <v>67</v>
      </c>
      <c r="H126" s="10" t="s">
        <v>482</v>
      </c>
      <c r="I126" s="10" t="s">
        <v>86</v>
      </c>
      <c r="J126" s="10">
        <v>1</v>
      </c>
      <c r="K126" s="18" t="s">
        <v>480</v>
      </c>
    </row>
    <row r="127" spans="1:11">
      <c r="A127" s="10">
        <v>1273</v>
      </c>
      <c r="B127" s="10" t="s">
        <v>483</v>
      </c>
      <c r="C127" s="10" t="s">
        <v>449</v>
      </c>
      <c r="D127" s="17">
        <v>1036</v>
      </c>
      <c r="E127" s="10" t="s">
        <v>4</v>
      </c>
      <c r="F127" s="10" t="s">
        <v>68</v>
      </c>
      <c r="G127" s="10" t="s">
        <v>67</v>
      </c>
      <c r="H127" s="10" t="s">
        <v>484</v>
      </c>
      <c r="I127" s="10" t="s">
        <v>87</v>
      </c>
      <c r="J127" s="10">
        <v>1</v>
      </c>
      <c r="K127" s="18" t="s">
        <v>480</v>
      </c>
    </row>
    <row r="128" spans="1:11">
      <c r="A128" s="10">
        <v>1274</v>
      </c>
      <c r="B128" s="10" t="s">
        <v>485</v>
      </c>
      <c r="C128" s="10" t="s">
        <v>449</v>
      </c>
      <c r="D128" s="17">
        <v>1036</v>
      </c>
      <c r="E128" s="10" t="s">
        <v>4</v>
      </c>
      <c r="F128" s="10" t="s">
        <v>68</v>
      </c>
      <c r="G128" s="10" t="s">
        <v>67</v>
      </c>
      <c r="H128" s="10" t="s">
        <v>486</v>
      </c>
      <c r="I128" s="10" t="s">
        <v>88</v>
      </c>
      <c r="J128" s="10">
        <v>1</v>
      </c>
      <c r="K128" s="18" t="s">
        <v>480</v>
      </c>
    </row>
    <row r="129" spans="1:11" customFormat="1">
      <c r="A129" s="10">
        <v>1275</v>
      </c>
      <c r="B129" s="10" t="s">
        <v>3634</v>
      </c>
      <c r="C129" s="10" t="s">
        <v>449</v>
      </c>
      <c r="D129" s="17"/>
      <c r="E129" s="10" t="s">
        <v>4</v>
      </c>
      <c r="F129" s="10" t="s">
        <v>67</v>
      </c>
      <c r="G129" s="10" t="s">
        <v>67</v>
      </c>
      <c r="H129" s="10" t="s">
        <v>292</v>
      </c>
      <c r="I129" s="10" t="s">
        <v>292</v>
      </c>
      <c r="J129" s="10">
        <v>1</v>
      </c>
      <c r="K129" s="18" t="s">
        <v>480</v>
      </c>
    </row>
    <row r="130" spans="1:11">
      <c r="A130" s="10">
        <v>1276</v>
      </c>
      <c r="B130" s="10" t="s">
        <v>487</v>
      </c>
      <c r="C130" s="10" t="s">
        <v>449</v>
      </c>
      <c r="D130" s="17">
        <v>1110</v>
      </c>
      <c r="E130" s="10" t="s">
        <v>68</v>
      </c>
      <c r="F130" s="10" t="s">
        <v>68</v>
      </c>
      <c r="G130" s="10" t="s">
        <v>68</v>
      </c>
      <c r="H130" s="10" t="s">
        <v>488</v>
      </c>
      <c r="I130" s="10" t="s">
        <v>292</v>
      </c>
      <c r="J130" s="10">
        <v>1</v>
      </c>
      <c r="K130" s="18" t="s">
        <v>489</v>
      </c>
    </row>
    <row r="131" spans="1:11">
      <c r="A131" s="10">
        <v>1277</v>
      </c>
      <c r="B131" s="10" t="s">
        <v>490</v>
      </c>
      <c r="C131" s="10" t="s">
        <v>449</v>
      </c>
      <c r="D131" s="17">
        <v>966</v>
      </c>
      <c r="E131" s="10" t="s">
        <v>68</v>
      </c>
      <c r="F131" s="10" t="s">
        <v>68</v>
      </c>
      <c r="G131" s="10" t="s">
        <v>67</v>
      </c>
      <c r="H131" s="10" t="s">
        <v>491</v>
      </c>
      <c r="I131" s="10" t="s">
        <v>89</v>
      </c>
      <c r="J131" s="10">
        <v>1</v>
      </c>
      <c r="K131" s="18" t="s">
        <v>492</v>
      </c>
    </row>
    <row r="132" spans="1:11">
      <c r="A132" s="10">
        <v>1278</v>
      </c>
      <c r="B132" s="10" t="s">
        <v>493</v>
      </c>
      <c r="C132" s="10" t="s">
        <v>449</v>
      </c>
      <c r="D132" s="17">
        <v>1086</v>
      </c>
      <c r="E132" s="10" t="s">
        <v>67</v>
      </c>
      <c r="F132" s="10" t="s">
        <v>68</v>
      </c>
      <c r="G132" s="10" t="s">
        <v>67</v>
      </c>
      <c r="H132" s="10" t="s">
        <v>494</v>
      </c>
      <c r="I132" s="10" t="s">
        <v>90</v>
      </c>
      <c r="J132" s="10">
        <v>1</v>
      </c>
      <c r="K132" s="18" t="s">
        <v>495</v>
      </c>
    </row>
    <row r="133" spans="1:11" customFormat="1">
      <c r="A133" s="10">
        <v>1279</v>
      </c>
      <c r="B133" s="10" t="s">
        <v>3635</v>
      </c>
      <c r="C133" s="10" t="s">
        <v>449</v>
      </c>
      <c r="D133" s="17"/>
      <c r="E133" s="10" t="s">
        <v>67</v>
      </c>
      <c r="F133" s="10" t="s">
        <v>67</v>
      </c>
      <c r="G133" s="10" t="s">
        <v>67</v>
      </c>
      <c r="H133" s="10" t="s">
        <v>292</v>
      </c>
      <c r="I133" s="10" t="s">
        <v>292</v>
      </c>
      <c r="J133" s="10">
        <v>1</v>
      </c>
      <c r="K133" s="18" t="s">
        <v>497</v>
      </c>
    </row>
    <row r="134" spans="1:11">
      <c r="A134" s="10">
        <v>1280</v>
      </c>
      <c r="B134" s="10" t="s">
        <v>496</v>
      </c>
      <c r="C134" s="10" t="s">
        <v>449</v>
      </c>
      <c r="D134" s="17">
        <v>1097</v>
      </c>
      <c r="E134" s="10" t="s">
        <v>67</v>
      </c>
      <c r="F134" s="10" t="s">
        <v>68</v>
      </c>
      <c r="G134" s="10" t="s">
        <v>67</v>
      </c>
      <c r="H134" s="10" t="s">
        <v>4</v>
      </c>
      <c r="I134" s="10" t="s">
        <v>4</v>
      </c>
      <c r="J134" s="10">
        <v>1</v>
      </c>
      <c r="K134" s="18" t="s">
        <v>497</v>
      </c>
    </row>
    <row r="135" spans="1:11" customFormat="1">
      <c r="A135" s="10">
        <v>1281</v>
      </c>
      <c r="B135" s="10" t="s">
        <v>3636</v>
      </c>
      <c r="C135" s="10" t="s">
        <v>449</v>
      </c>
      <c r="D135" s="17"/>
      <c r="E135" s="10" t="s">
        <v>67</v>
      </c>
      <c r="F135" s="10" t="s">
        <v>67</v>
      </c>
      <c r="G135" s="10" t="s">
        <v>67</v>
      </c>
      <c r="H135" s="10" t="s">
        <v>292</v>
      </c>
      <c r="I135" s="10" t="s">
        <v>292</v>
      </c>
      <c r="J135" s="10">
        <v>1</v>
      </c>
      <c r="K135" s="18" t="s">
        <v>3637</v>
      </c>
    </row>
    <row r="136" spans="1:11" customFormat="1">
      <c r="A136" s="10">
        <v>1284</v>
      </c>
      <c r="B136" s="10" t="s">
        <v>3638</v>
      </c>
      <c r="C136" s="10" t="s">
        <v>449</v>
      </c>
      <c r="D136" s="17"/>
      <c r="E136" s="10" t="s">
        <v>68</v>
      </c>
      <c r="F136" s="10" t="s">
        <v>67</v>
      </c>
      <c r="G136" s="10" t="s">
        <v>67</v>
      </c>
      <c r="H136" s="10" t="s">
        <v>292</v>
      </c>
      <c r="I136" s="10" t="s">
        <v>292</v>
      </c>
      <c r="J136" s="10">
        <v>1</v>
      </c>
      <c r="K136" s="18" t="s">
        <v>3639</v>
      </c>
    </row>
    <row r="137" spans="1:11" customFormat="1">
      <c r="A137" s="10">
        <v>1286</v>
      </c>
      <c r="B137" s="10" t="s">
        <v>3640</v>
      </c>
      <c r="C137" s="10" t="s">
        <v>449</v>
      </c>
      <c r="D137" s="17"/>
      <c r="E137" s="10" t="s">
        <v>68</v>
      </c>
      <c r="F137" s="10" t="s">
        <v>67</v>
      </c>
      <c r="G137" s="10" t="s">
        <v>67</v>
      </c>
      <c r="H137" s="10" t="s">
        <v>292</v>
      </c>
      <c r="I137" s="10" t="s">
        <v>292</v>
      </c>
      <c r="J137" s="10">
        <v>1</v>
      </c>
      <c r="K137" s="18" t="s">
        <v>3641</v>
      </c>
    </row>
    <row r="138" spans="1:11" customFormat="1">
      <c r="A138" s="10">
        <v>1287</v>
      </c>
      <c r="B138" s="10" t="s">
        <v>3642</v>
      </c>
      <c r="C138" s="10" t="s">
        <v>449</v>
      </c>
      <c r="D138" s="17"/>
      <c r="E138" s="10" t="s">
        <v>68</v>
      </c>
      <c r="F138" s="10" t="s">
        <v>67</v>
      </c>
      <c r="G138" s="10" t="s">
        <v>67</v>
      </c>
      <c r="H138" s="10" t="s">
        <v>292</v>
      </c>
      <c r="I138" s="10" t="s">
        <v>292</v>
      </c>
      <c r="J138" s="10">
        <v>1</v>
      </c>
      <c r="K138" s="18" t="s">
        <v>3643</v>
      </c>
    </row>
    <row r="139" spans="1:11" customFormat="1">
      <c r="A139" s="10">
        <v>1288</v>
      </c>
      <c r="B139" s="10" t="s">
        <v>3644</v>
      </c>
      <c r="C139" s="10" t="s">
        <v>449</v>
      </c>
      <c r="D139" s="17"/>
      <c r="E139" s="10" t="s">
        <v>4</v>
      </c>
      <c r="F139" s="10" t="s">
        <v>67</v>
      </c>
      <c r="G139" s="10" t="s">
        <v>67</v>
      </c>
      <c r="H139" s="10" t="s">
        <v>292</v>
      </c>
      <c r="I139" s="10" t="s">
        <v>292</v>
      </c>
      <c r="J139" s="10">
        <v>1</v>
      </c>
      <c r="K139" s="18" t="s">
        <v>3645</v>
      </c>
    </row>
    <row r="140" spans="1:11" customFormat="1">
      <c r="A140" s="10">
        <v>1289</v>
      </c>
      <c r="B140" s="10" t="s">
        <v>3646</v>
      </c>
      <c r="C140" s="10" t="s">
        <v>449</v>
      </c>
      <c r="D140" s="17"/>
      <c r="E140" s="10" t="s">
        <v>4</v>
      </c>
      <c r="F140" s="10" t="s">
        <v>67</v>
      </c>
      <c r="G140" s="10" t="s">
        <v>67</v>
      </c>
      <c r="H140" s="10" t="s">
        <v>292</v>
      </c>
      <c r="I140" s="10" t="s">
        <v>292</v>
      </c>
      <c r="J140" s="10">
        <v>1</v>
      </c>
      <c r="K140" s="18" t="s">
        <v>3645</v>
      </c>
    </row>
    <row r="141" spans="1:11" customFormat="1">
      <c r="A141" s="10">
        <v>1290</v>
      </c>
      <c r="B141" s="10" t="s">
        <v>3647</v>
      </c>
      <c r="C141" s="10" t="s">
        <v>449</v>
      </c>
      <c r="D141" s="17"/>
      <c r="E141" s="10" t="s">
        <v>68</v>
      </c>
      <c r="F141" s="10" t="s">
        <v>67</v>
      </c>
      <c r="G141" s="10" t="s">
        <v>67</v>
      </c>
      <c r="H141" s="10" t="s">
        <v>292</v>
      </c>
      <c r="I141" s="10" t="s">
        <v>292</v>
      </c>
      <c r="J141" s="10">
        <v>1</v>
      </c>
      <c r="K141" s="18" t="s">
        <v>3645</v>
      </c>
    </row>
    <row r="142" spans="1:11" customFormat="1">
      <c r="A142" s="10">
        <v>1291</v>
      </c>
      <c r="B142" s="10" t="s">
        <v>3648</v>
      </c>
      <c r="C142" s="10" t="s">
        <v>449</v>
      </c>
      <c r="D142" s="17"/>
      <c r="E142" s="10" t="s">
        <v>4</v>
      </c>
      <c r="F142" s="10" t="s">
        <v>67</v>
      </c>
      <c r="G142" s="10" t="s">
        <v>67</v>
      </c>
      <c r="H142" s="10" t="s">
        <v>292</v>
      </c>
      <c r="I142" s="10" t="s">
        <v>292</v>
      </c>
      <c r="J142" s="10">
        <v>1</v>
      </c>
      <c r="K142" s="18" t="s">
        <v>3645</v>
      </c>
    </row>
    <row r="143" spans="1:11">
      <c r="A143" s="10">
        <v>1292</v>
      </c>
      <c r="B143" s="10" t="s">
        <v>498</v>
      </c>
      <c r="C143" s="10" t="s">
        <v>449</v>
      </c>
      <c r="D143" s="17">
        <v>1107</v>
      </c>
      <c r="E143" s="10" t="s">
        <v>68</v>
      </c>
      <c r="F143" s="10" t="s">
        <v>68</v>
      </c>
      <c r="G143" s="10" t="s">
        <v>67</v>
      </c>
      <c r="H143" s="10" t="s">
        <v>499</v>
      </c>
      <c r="I143" s="10" t="s">
        <v>53</v>
      </c>
      <c r="J143" s="10">
        <v>1</v>
      </c>
      <c r="K143" s="18" t="s">
        <v>500</v>
      </c>
    </row>
    <row r="144" spans="1:11">
      <c r="A144" s="10">
        <v>1297</v>
      </c>
      <c r="B144" s="10" t="s">
        <v>501</v>
      </c>
      <c r="C144" s="10" t="s">
        <v>449</v>
      </c>
      <c r="D144" s="17">
        <v>1093</v>
      </c>
      <c r="E144" s="10" t="s">
        <v>68</v>
      </c>
      <c r="F144" s="10" t="s">
        <v>68</v>
      </c>
      <c r="G144" s="10" t="s">
        <v>67</v>
      </c>
      <c r="H144" s="10" t="s">
        <v>502</v>
      </c>
      <c r="I144" s="10" t="s">
        <v>91</v>
      </c>
      <c r="J144" s="10">
        <v>1</v>
      </c>
      <c r="K144" s="18" t="s">
        <v>503</v>
      </c>
    </row>
    <row r="145" spans="1:11" customFormat="1">
      <c r="A145" s="10">
        <v>1298</v>
      </c>
      <c r="B145" s="10" t="s">
        <v>3649</v>
      </c>
      <c r="C145" s="10" t="s">
        <v>449</v>
      </c>
      <c r="D145" s="17">
        <v>1092</v>
      </c>
      <c r="E145" s="10" t="s">
        <v>4</v>
      </c>
      <c r="F145" s="10" t="s">
        <v>67</v>
      </c>
      <c r="G145" s="10" t="s">
        <v>67</v>
      </c>
      <c r="H145" s="10" t="s">
        <v>3650</v>
      </c>
      <c r="I145" s="10" t="s">
        <v>311</v>
      </c>
      <c r="J145" s="10">
        <v>1</v>
      </c>
      <c r="K145" s="18" t="s">
        <v>3651</v>
      </c>
    </row>
    <row r="146" spans="1:11" customFormat="1">
      <c r="A146" s="10">
        <v>1308</v>
      </c>
      <c r="B146" s="10" t="s">
        <v>3652</v>
      </c>
      <c r="C146" s="10" t="s">
        <v>505</v>
      </c>
      <c r="D146" s="17">
        <v>1043</v>
      </c>
      <c r="E146" s="10" t="s">
        <v>68</v>
      </c>
      <c r="F146" s="10" t="s">
        <v>67</v>
      </c>
      <c r="G146" s="10" t="s">
        <v>67</v>
      </c>
      <c r="H146" s="10" t="s">
        <v>292</v>
      </c>
      <c r="I146" s="10" t="s">
        <v>292</v>
      </c>
      <c r="J146" s="10">
        <v>1</v>
      </c>
      <c r="K146" s="18" t="s">
        <v>3653</v>
      </c>
    </row>
    <row r="147" spans="1:11">
      <c r="A147" s="10">
        <v>1309</v>
      </c>
      <c r="B147" s="10" t="s">
        <v>504</v>
      </c>
      <c r="C147" s="10" t="s">
        <v>505</v>
      </c>
      <c r="D147" s="17">
        <v>1126</v>
      </c>
      <c r="E147" s="10" t="s">
        <v>68</v>
      </c>
      <c r="F147" s="10" t="s">
        <v>68</v>
      </c>
      <c r="G147" s="10" t="s">
        <v>67</v>
      </c>
      <c r="H147" s="10" t="s">
        <v>506</v>
      </c>
      <c r="I147" s="10" t="s">
        <v>292</v>
      </c>
      <c r="J147" s="10">
        <v>1</v>
      </c>
      <c r="K147" s="18" t="s">
        <v>507</v>
      </c>
    </row>
    <row r="148" spans="1:11" customFormat="1">
      <c r="A148" s="10">
        <v>1319</v>
      </c>
      <c r="B148" s="10" t="s">
        <v>3654</v>
      </c>
      <c r="C148" s="10" t="s">
        <v>505</v>
      </c>
      <c r="D148" s="17"/>
      <c r="E148" s="10" t="s">
        <v>4</v>
      </c>
      <c r="F148" s="10" t="s">
        <v>67</v>
      </c>
      <c r="G148" s="10" t="s">
        <v>67</v>
      </c>
      <c r="H148" s="10" t="s">
        <v>292</v>
      </c>
      <c r="I148" s="10" t="s">
        <v>292</v>
      </c>
      <c r="J148" s="10">
        <v>1</v>
      </c>
      <c r="K148" s="18" t="s">
        <v>3655</v>
      </c>
    </row>
    <row r="149" spans="1:11" customFormat="1">
      <c r="A149" s="10">
        <v>1320</v>
      </c>
      <c r="B149" s="10" t="s">
        <v>3656</v>
      </c>
      <c r="C149" s="10" t="s">
        <v>505</v>
      </c>
      <c r="D149" s="17"/>
      <c r="E149" s="10" t="s">
        <v>68</v>
      </c>
      <c r="F149" s="10" t="s">
        <v>67</v>
      </c>
      <c r="G149" s="10" t="s">
        <v>67</v>
      </c>
      <c r="H149" s="10" t="s">
        <v>292</v>
      </c>
      <c r="I149" s="10" t="s">
        <v>292</v>
      </c>
      <c r="J149" s="10">
        <v>1</v>
      </c>
      <c r="K149" s="18" t="s">
        <v>3655</v>
      </c>
    </row>
    <row r="150" spans="1:11" customFormat="1">
      <c r="A150" s="10">
        <v>1321</v>
      </c>
      <c r="B150" s="10" t="s">
        <v>3657</v>
      </c>
      <c r="C150" s="10" t="s">
        <v>505</v>
      </c>
      <c r="D150" s="17"/>
      <c r="E150" s="10" t="s">
        <v>68</v>
      </c>
      <c r="F150" s="10" t="s">
        <v>67</v>
      </c>
      <c r="G150" s="10" t="s">
        <v>67</v>
      </c>
      <c r="H150" s="10" t="s">
        <v>292</v>
      </c>
      <c r="I150" s="10" t="s">
        <v>292</v>
      </c>
      <c r="J150" s="10">
        <v>1</v>
      </c>
      <c r="K150" s="18" t="s">
        <v>3655</v>
      </c>
    </row>
    <row r="151" spans="1:11" customFormat="1">
      <c r="A151" s="10">
        <v>1322</v>
      </c>
      <c r="B151" s="10" t="s">
        <v>3658</v>
      </c>
      <c r="C151" s="10" t="s">
        <v>505</v>
      </c>
      <c r="D151" s="17">
        <v>1009</v>
      </c>
      <c r="E151" s="10" t="s">
        <v>68</v>
      </c>
      <c r="F151" s="10" t="s">
        <v>67</v>
      </c>
      <c r="G151" s="10" t="s">
        <v>67</v>
      </c>
      <c r="H151" s="10" t="s">
        <v>292</v>
      </c>
      <c r="I151" s="10" t="s">
        <v>292</v>
      </c>
      <c r="J151" s="10">
        <v>1</v>
      </c>
      <c r="K151" s="18" t="s">
        <v>3659</v>
      </c>
    </row>
    <row r="152" spans="1:11" customFormat="1">
      <c r="A152" s="10">
        <v>1323</v>
      </c>
      <c r="B152" s="10" t="s">
        <v>3660</v>
      </c>
      <c r="C152" s="10" t="s">
        <v>505</v>
      </c>
      <c r="D152" s="17">
        <v>1009</v>
      </c>
      <c r="E152" s="10" t="s">
        <v>68</v>
      </c>
      <c r="F152" s="10" t="s">
        <v>67</v>
      </c>
      <c r="G152" s="10" t="s">
        <v>67</v>
      </c>
      <c r="H152" s="10" t="s">
        <v>292</v>
      </c>
      <c r="I152" s="10" t="s">
        <v>292</v>
      </c>
      <c r="J152" s="10">
        <v>1</v>
      </c>
      <c r="K152" s="18" t="s">
        <v>3659</v>
      </c>
    </row>
    <row r="153" spans="1:11" customFormat="1">
      <c r="A153" s="10">
        <v>1324</v>
      </c>
      <c r="B153" s="10" t="s">
        <v>3661</v>
      </c>
      <c r="C153" s="10" t="s">
        <v>505</v>
      </c>
      <c r="D153" s="17"/>
      <c r="E153" s="10" t="s">
        <v>4</v>
      </c>
      <c r="F153" s="10" t="s">
        <v>67</v>
      </c>
      <c r="G153" s="10" t="s">
        <v>67</v>
      </c>
      <c r="H153" s="10" t="s">
        <v>292</v>
      </c>
      <c r="I153" s="10" t="s">
        <v>292</v>
      </c>
      <c r="J153" s="10">
        <v>1</v>
      </c>
      <c r="K153" s="18" t="s">
        <v>3662</v>
      </c>
    </row>
    <row r="154" spans="1:11" customFormat="1">
      <c r="A154" s="10">
        <v>1325</v>
      </c>
      <c r="B154" s="10" t="s">
        <v>3663</v>
      </c>
      <c r="C154" s="10" t="s">
        <v>505</v>
      </c>
      <c r="D154" s="17"/>
      <c r="E154" s="10" t="s">
        <v>68</v>
      </c>
      <c r="F154" s="10" t="s">
        <v>67</v>
      </c>
      <c r="G154" s="10" t="s">
        <v>67</v>
      </c>
      <c r="H154" s="10" t="s">
        <v>292</v>
      </c>
      <c r="I154" s="10" t="s">
        <v>292</v>
      </c>
      <c r="J154" s="10">
        <v>1</v>
      </c>
      <c r="K154" s="18" t="s">
        <v>3664</v>
      </c>
    </row>
    <row r="155" spans="1:11" customFormat="1">
      <c r="A155" s="10">
        <v>1326</v>
      </c>
      <c r="B155" s="10" t="s">
        <v>3665</v>
      </c>
      <c r="C155" s="10" t="s">
        <v>505</v>
      </c>
      <c r="D155" s="17"/>
      <c r="E155" s="10" t="s">
        <v>68</v>
      </c>
      <c r="F155" s="10" t="s">
        <v>67</v>
      </c>
      <c r="G155" s="10" t="s">
        <v>67</v>
      </c>
      <c r="H155" s="10" t="s">
        <v>292</v>
      </c>
      <c r="I155" s="10" t="s">
        <v>292</v>
      </c>
      <c r="J155" s="10">
        <v>1</v>
      </c>
      <c r="K155" s="18" t="s">
        <v>3666</v>
      </c>
    </row>
    <row r="156" spans="1:11" customFormat="1">
      <c r="A156" s="10">
        <v>1329</v>
      </c>
      <c r="B156" s="10" t="s">
        <v>3667</v>
      </c>
      <c r="C156" s="10" t="s">
        <v>505</v>
      </c>
      <c r="D156" s="17"/>
      <c r="E156" s="10" t="s">
        <v>68</v>
      </c>
      <c r="F156" s="10" t="s">
        <v>67</v>
      </c>
      <c r="G156" s="10" t="s">
        <v>67</v>
      </c>
      <c r="H156" s="10" t="s">
        <v>292</v>
      </c>
      <c r="I156" s="10" t="s">
        <v>292</v>
      </c>
      <c r="J156" s="10">
        <v>1</v>
      </c>
      <c r="K156" s="18" t="s">
        <v>3668</v>
      </c>
    </row>
    <row r="157" spans="1:11" customFormat="1">
      <c r="A157" s="10">
        <v>1332</v>
      </c>
      <c r="B157" s="10" t="s">
        <v>3669</v>
      </c>
      <c r="C157" s="10" t="s">
        <v>505</v>
      </c>
      <c r="D157" s="17"/>
      <c r="E157" s="10" t="s">
        <v>68</v>
      </c>
      <c r="F157" s="10" t="s">
        <v>67</v>
      </c>
      <c r="G157" s="10" t="s">
        <v>67</v>
      </c>
      <c r="H157" s="10" t="s">
        <v>292</v>
      </c>
      <c r="I157" s="10" t="s">
        <v>292</v>
      </c>
      <c r="J157" s="10">
        <v>1</v>
      </c>
      <c r="K157" s="18" t="s">
        <v>3670</v>
      </c>
    </row>
    <row r="158" spans="1:11" customFormat="1">
      <c r="A158" s="10">
        <v>1335</v>
      </c>
      <c r="B158" s="10" t="s">
        <v>3671</v>
      </c>
      <c r="C158" s="10" t="s">
        <v>505</v>
      </c>
      <c r="D158" s="17"/>
      <c r="E158" s="10" t="s">
        <v>68</v>
      </c>
      <c r="F158" s="10" t="s">
        <v>67</v>
      </c>
      <c r="G158" s="10" t="s">
        <v>67</v>
      </c>
      <c r="H158" s="10" t="s">
        <v>292</v>
      </c>
      <c r="I158" s="10" t="s">
        <v>292</v>
      </c>
      <c r="J158" s="10">
        <v>1</v>
      </c>
      <c r="K158" s="18" t="s">
        <v>3672</v>
      </c>
    </row>
    <row r="159" spans="1:11" customFormat="1">
      <c r="A159" s="10">
        <v>1336</v>
      </c>
      <c r="B159" s="10" t="s">
        <v>3673</v>
      </c>
      <c r="C159" s="10" t="s">
        <v>505</v>
      </c>
      <c r="D159" s="17"/>
      <c r="E159" s="10" t="s">
        <v>68</v>
      </c>
      <c r="F159" s="10" t="s">
        <v>67</v>
      </c>
      <c r="G159" s="10" t="s">
        <v>67</v>
      </c>
      <c r="H159" s="10" t="s">
        <v>292</v>
      </c>
      <c r="I159" s="10" t="s">
        <v>292</v>
      </c>
      <c r="J159" s="10">
        <v>1</v>
      </c>
      <c r="K159" s="18" t="s">
        <v>3672</v>
      </c>
    </row>
    <row r="160" spans="1:11" customFormat="1">
      <c r="A160" s="10">
        <v>1337</v>
      </c>
      <c r="B160" s="10" t="s">
        <v>3674</v>
      </c>
      <c r="C160" s="10" t="s">
        <v>505</v>
      </c>
      <c r="D160" s="17"/>
      <c r="E160" s="10" t="s">
        <v>68</v>
      </c>
      <c r="F160" s="10" t="s">
        <v>67</v>
      </c>
      <c r="G160" s="10" t="s">
        <v>67</v>
      </c>
      <c r="H160" s="10" t="s">
        <v>292</v>
      </c>
      <c r="I160" s="10" t="s">
        <v>292</v>
      </c>
      <c r="J160" s="10">
        <v>1</v>
      </c>
      <c r="K160" s="18" t="s">
        <v>3675</v>
      </c>
    </row>
    <row r="161" spans="1:11" customFormat="1">
      <c r="A161" s="10">
        <v>1339</v>
      </c>
      <c r="B161" s="10" t="s">
        <v>3676</v>
      </c>
      <c r="C161" s="10" t="s">
        <v>505</v>
      </c>
      <c r="D161" s="17"/>
      <c r="E161" s="10" t="s">
        <v>68</v>
      </c>
      <c r="F161" s="10" t="s">
        <v>67</v>
      </c>
      <c r="G161" s="10" t="s">
        <v>67</v>
      </c>
      <c r="H161" s="10" t="s">
        <v>292</v>
      </c>
      <c r="I161" s="10" t="s">
        <v>292</v>
      </c>
      <c r="J161" s="10">
        <v>1</v>
      </c>
      <c r="K161" s="18" t="s">
        <v>3677</v>
      </c>
    </row>
    <row r="162" spans="1:11" customFormat="1">
      <c r="A162" s="10">
        <v>1340</v>
      </c>
      <c r="B162" s="10" t="s">
        <v>3678</v>
      </c>
      <c r="C162" s="10" t="s">
        <v>505</v>
      </c>
      <c r="D162" s="17"/>
      <c r="E162" s="10" t="s">
        <v>68</v>
      </c>
      <c r="F162" s="10" t="s">
        <v>67</v>
      </c>
      <c r="G162" s="10" t="s">
        <v>67</v>
      </c>
      <c r="H162" s="10" t="s">
        <v>292</v>
      </c>
      <c r="I162" s="10" t="s">
        <v>292</v>
      </c>
      <c r="J162" s="10">
        <v>1</v>
      </c>
      <c r="K162" s="18" t="s">
        <v>3679</v>
      </c>
    </row>
    <row r="163" spans="1:11" customFormat="1">
      <c r="A163" s="10">
        <v>1341</v>
      </c>
      <c r="B163" s="10" t="s">
        <v>3680</v>
      </c>
      <c r="C163" s="10" t="s">
        <v>505</v>
      </c>
      <c r="D163" s="17"/>
      <c r="E163" s="10" t="s">
        <v>68</v>
      </c>
      <c r="F163" s="10" t="s">
        <v>67</v>
      </c>
      <c r="G163" s="10" t="s">
        <v>67</v>
      </c>
      <c r="H163" s="10" t="s">
        <v>292</v>
      </c>
      <c r="I163" s="10" t="s">
        <v>292</v>
      </c>
      <c r="J163" s="10">
        <v>1</v>
      </c>
      <c r="K163" s="18" t="s">
        <v>3681</v>
      </c>
    </row>
    <row r="164" spans="1:11" customFormat="1">
      <c r="A164" s="10">
        <v>1342</v>
      </c>
      <c r="B164" s="10" t="s">
        <v>3682</v>
      </c>
      <c r="C164" s="10" t="s">
        <v>505</v>
      </c>
      <c r="D164" s="17"/>
      <c r="E164" s="10" t="s">
        <v>68</v>
      </c>
      <c r="F164" s="10" t="s">
        <v>67</v>
      </c>
      <c r="G164" s="10" t="s">
        <v>67</v>
      </c>
      <c r="H164" s="10" t="s">
        <v>292</v>
      </c>
      <c r="I164" s="10" t="s">
        <v>292</v>
      </c>
      <c r="J164" s="10">
        <v>1</v>
      </c>
      <c r="K164" s="18" t="s">
        <v>3683</v>
      </c>
    </row>
    <row r="165" spans="1:11" customFormat="1">
      <c r="A165" s="10">
        <v>1343</v>
      </c>
      <c r="B165" s="10" t="s">
        <v>3684</v>
      </c>
      <c r="C165" s="10" t="s">
        <v>505</v>
      </c>
      <c r="D165" s="17"/>
      <c r="E165" s="10" t="s">
        <v>68</v>
      </c>
      <c r="F165" s="10" t="s">
        <v>67</v>
      </c>
      <c r="G165" s="10" t="s">
        <v>67</v>
      </c>
      <c r="H165" s="10" t="s">
        <v>292</v>
      </c>
      <c r="I165" s="10" t="s">
        <v>292</v>
      </c>
      <c r="J165" s="10">
        <v>1</v>
      </c>
      <c r="K165" s="18" t="s">
        <v>3685</v>
      </c>
    </row>
    <row r="166" spans="1:11" customFormat="1">
      <c r="A166" s="10">
        <v>1345</v>
      </c>
      <c r="B166" s="10" t="s">
        <v>3686</v>
      </c>
      <c r="C166" s="10" t="s">
        <v>505</v>
      </c>
      <c r="D166" s="17"/>
      <c r="E166" s="10" t="s">
        <v>68</v>
      </c>
      <c r="F166" s="10" t="s">
        <v>67</v>
      </c>
      <c r="G166" s="10" t="s">
        <v>67</v>
      </c>
      <c r="H166" s="10" t="s">
        <v>292</v>
      </c>
      <c r="I166" s="10" t="s">
        <v>292</v>
      </c>
      <c r="J166" s="10">
        <v>1</v>
      </c>
      <c r="K166" s="18" t="s">
        <v>3687</v>
      </c>
    </row>
    <row r="167" spans="1:11" customFormat="1">
      <c r="A167" s="10">
        <v>1359</v>
      </c>
      <c r="B167" s="10" t="s">
        <v>3688</v>
      </c>
      <c r="C167" s="10" t="s">
        <v>505</v>
      </c>
      <c r="D167" s="17"/>
      <c r="E167" s="10" t="s">
        <v>68</v>
      </c>
      <c r="F167" s="10" t="s">
        <v>67</v>
      </c>
      <c r="G167" s="10" t="s">
        <v>67</v>
      </c>
      <c r="H167" s="10" t="s">
        <v>292</v>
      </c>
      <c r="I167" s="10" t="s">
        <v>292</v>
      </c>
      <c r="J167" s="10">
        <v>1</v>
      </c>
      <c r="K167" s="18" t="s">
        <v>3689</v>
      </c>
    </row>
    <row r="168" spans="1:11" customFormat="1">
      <c r="A168" s="10">
        <v>1360</v>
      </c>
      <c r="B168" s="10" t="s">
        <v>3690</v>
      </c>
      <c r="C168" s="10" t="s">
        <v>505</v>
      </c>
      <c r="D168" s="17"/>
      <c r="E168" s="10" t="s">
        <v>68</v>
      </c>
      <c r="F168" s="10" t="s">
        <v>67</v>
      </c>
      <c r="G168" s="10" t="s">
        <v>67</v>
      </c>
      <c r="H168" s="10" t="s">
        <v>292</v>
      </c>
      <c r="I168" s="10" t="s">
        <v>292</v>
      </c>
      <c r="J168" s="10">
        <v>1</v>
      </c>
      <c r="K168" s="18" t="s">
        <v>3689</v>
      </c>
    </row>
    <row r="169" spans="1:11" customFormat="1">
      <c r="A169" s="10">
        <v>1362</v>
      </c>
      <c r="B169" s="10" t="s">
        <v>3691</v>
      </c>
      <c r="C169" s="10" t="s">
        <v>505</v>
      </c>
      <c r="D169" s="17"/>
      <c r="E169" s="10" t="s">
        <v>68</v>
      </c>
      <c r="F169" s="10" t="s">
        <v>67</v>
      </c>
      <c r="G169" s="10" t="s">
        <v>67</v>
      </c>
      <c r="H169" s="10" t="s">
        <v>292</v>
      </c>
      <c r="I169" s="10" t="s">
        <v>292</v>
      </c>
      <c r="J169" s="10">
        <v>1</v>
      </c>
      <c r="K169" s="18" t="s">
        <v>3692</v>
      </c>
    </row>
    <row r="170" spans="1:11" customFormat="1">
      <c r="A170" s="10">
        <v>1366</v>
      </c>
      <c r="B170" s="10" t="s">
        <v>3693</v>
      </c>
      <c r="C170" s="10" t="s">
        <v>505</v>
      </c>
      <c r="D170" s="17"/>
      <c r="E170" s="10" t="s">
        <v>68</v>
      </c>
      <c r="F170" s="10" t="s">
        <v>67</v>
      </c>
      <c r="G170" s="10" t="s">
        <v>67</v>
      </c>
      <c r="H170" s="10" t="s">
        <v>292</v>
      </c>
      <c r="I170" s="10" t="s">
        <v>292</v>
      </c>
      <c r="J170" s="10">
        <v>1</v>
      </c>
      <c r="K170" s="18" t="s">
        <v>3694</v>
      </c>
    </row>
    <row r="171" spans="1:11" customFormat="1">
      <c r="A171" s="10">
        <v>1382</v>
      </c>
      <c r="B171" s="10" t="s">
        <v>3695</v>
      </c>
      <c r="C171" s="10" t="s">
        <v>505</v>
      </c>
      <c r="D171" s="17"/>
      <c r="E171" s="10" t="s">
        <v>4</v>
      </c>
      <c r="F171" s="10" t="s">
        <v>67</v>
      </c>
      <c r="G171" s="10" t="s">
        <v>67</v>
      </c>
      <c r="H171" s="10" t="s">
        <v>292</v>
      </c>
      <c r="I171" s="10" t="s">
        <v>292</v>
      </c>
      <c r="J171" s="10">
        <v>1</v>
      </c>
      <c r="K171" s="18" t="s">
        <v>3696</v>
      </c>
    </row>
    <row r="172" spans="1:11" customFormat="1">
      <c r="A172" s="10">
        <v>1383</v>
      </c>
      <c r="B172" s="10" t="s">
        <v>3697</v>
      </c>
      <c r="C172" s="10" t="s">
        <v>505</v>
      </c>
      <c r="D172" s="17"/>
      <c r="E172" s="10" t="s">
        <v>4</v>
      </c>
      <c r="F172" s="10" t="s">
        <v>67</v>
      </c>
      <c r="G172" s="10" t="s">
        <v>67</v>
      </c>
      <c r="H172" s="10" t="s">
        <v>292</v>
      </c>
      <c r="I172" s="10" t="s">
        <v>292</v>
      </c>
      <c r="J172" s="10">
        <v>1</v>
      </c>
      <c r="K172" s="18" t="s">
        <v>3696</v>
      </c>
    </row>
    <row r="173" spans="1:11" customFormat="1">
      <c r="A173" s="10">
        <v>1384</v>
      </c>
      <c r="B173" s="10" t="s">
        <v>3698</v>
      </c>
      <c r="C173" s="10" t="s">
        <v>505</v>
      </c>
      <c r="D173" s="17"/>
      <c r="E173" s="10" t="s">
        <v>68</v>
      </c>
      <c r="F173" s="10" t="s">
        <v>67</v>
      </c>
      <c r="G173" s="10" t="s">
        <v>67</v>
      </c>
      <c r="H173" s="10" t="s">
        <v>292</v>
      </c>
      <c r="I173" s="10" t="s">
        <v>292</v>
      </c>
      <c r="J173" s="10">
        <v>1</v>
      </c>
      <c r="K173" s="18" t="s">
        <v>3696</v>
      </c>
    </row>
    <row r="174" spans="1:11" customFormat="1">
      <c r="A174" s="10">
        <v>1385</v>
      </c>
      <c r="B174" s="10" t="s">
        <v>3699</v>
      </c>
      <c r="C174" s="10" t="s">
        <v>505</v>
      </c>
      <c r="D174" s="17"/>
      <c r="E174" s="10" t="s">
        <v>68</v>
      </c>
      <c r="F174" s="10" t="s">
        <v>67</v>
      </c>
      <c r="G174" s="10" t="s">
        <v>67</v>
      </c>
      <c r="H174" s="10" t="s">
        <v>292</v>
      </c>
      <c r="I174" s="10" t="s">
        <v>292</v>
      </c>
      <c r="J174" s="10">
        <v>1</v>
      </c>
      <c r="K174" s="18" t="s">
        <v>3696</v>
      </c>
    </row>
    <row r="175" spans="1:11" customFormat="1">
      <c r="A175" s="10">
        <v>1386</v>
      </c>
      <c r="B175" s="10" t="s">
        <v>3700</v>
      </c>
      <c r="C175" s="10" t="s">
        <v>505</v>
      </c>
      <c r="D175" s="17"/>
      <c r="E175" s="10" t="s">
        <v>68</v>
      </c>
      <c r="F175" s="10" t="s">
        <v>67</v>
      </c>
      <c r="G175" s="10" t="s">
        <v>67</v>
      </c>
      <c r="H175" s="10" t="s">
        <v>292</v>
      </c>
      <c r="I175" s="10" t="s">
        <v>292</v>
      </c>
      <c r="J175" s="10">
        <v>1</v>
      </c>
      <c r="K175" s="18" t="s">
        <v>3701</v>
      </c>
    </row>
    <row r="176" spans="1:11" customFormat="1">
      <c r="A176" s="10">
        <v>1397</v>
      </c>
      <c r="B176" s="10" t="s">
        <v>3702</v>
      </c>
      <c r="C176" s="10" t="s">
        <v>505</v>
      </c>
      <c r="D176" s="17"/>
      <c r="E176" s="10" t="s">
        <v>68</v>
      </c>
      <c r="F176" s="10" t="s">
        <v>67</v>
      </c>
      <c r="G176" s="10" t="s">
        <v>67</v>
      </c>
      <c r="H176" s="10" t="s">
        <v>292</v>
      </c>
      <c r="I176" s="10" t="s">
        <v>292</v>
      </c>
      <c r="J176" s="10">
        <v>1</v>
      </c>
      <c r="K176" s="18" t="s">
        <v>3703</v>
      </c>
    </row>
    <row r="177" spans="1:11" customFormat="1">
      <c r="A177" s="10">
        <v>1415</v>
      </c>
      <c r="B177" s="10" t="s">
        <v>3704</v>
      </c>
      <c r="C177" s="10" t="s">
        <v>505</v>
      </c>
      <c r="D177" s="17"/>
      <c r="E177" s="10" t="s">
        <v>67</v>
      </c>
      <c r="F177" s="10" t="s">
        <v>67</v>
      </c>
      <c r="G177" s="10" t="s">
        <v>67</v>
      </c>
      <c r="H177" s="10" t="s">
        <v>292</v>
      </c>
      <c r="I177" s="10" t="s">
        <v>292</v>
      </c>
      <c r="J177" s="10">
        <v>1</v>
      </c>
      <c r="K177" s="18" t="s">
        <v>3705</v>
      </c>
    </row>
    <row r="178" spans="1:11" customFormat="1">
      <c r="A178" s="10">
        <v>1423</v>
      </c>
      <c r="B178" s="10" t="s">
        <v>3706</v>
      </c>
      <c r="C178" s="10" t="s">
        <v>509</v>
      </c>
      <c r="D178" s="17">
        <v>1057</v>
      </c>
      <c r="E178" s="10" t="s">
        <v>67</v>
      </c>
      <c r="F178" s="10" t="s">
        <v>67</v>
      </c>
      <c r="G178" s="10" t="s">
        <v>67</v>
      </c>
      <c r="H178" s="10" t="s">
        <v>3707</v>
      </c>
      <c r="I178" s="10" t="s">
        <v>265</v>
      </c>
      <c r="J178" s="10">
        <v>1</v>
      </c>
      <c r="K178" s="18" t="s">
        <v>3708</v>
      </c>
    </row>
    <row r="179" spans="1:11" customFormat="1">
      <c r="A179" s="10">
        <v>1431</v>
      </c>
      <c r="B179" s="10" t="s">
        <v>3709</v>
      </c>
      <c r="C179" s="10" t="s">
        <v>509</v>
      </c>
      <c r="D179" s="17"/>
      <c r="E179" s="10" t="s">
        <v>4</v>
      </c>
      <c r="F179" s="10" t="s">
        <v>67</v>
      </c>
      <c r="G179" s="10" t="s">
        <v>67</v>
      </c>
      <c r="H179" s="10" t="s">
        <v>292</v>
      </c>
      <c r="I179" s="10" t="s">
        <v>292</v>
      </c>
      <c r="J179" s="10">
        <v>1</v>
      </c>
      <c r="K179" s="18" t="s">
        <v>3710</v>
      </c>
    </row>
    <row r="180" spans="1:11" customFormat="1">
      <c r="A180" s="10">
        <v>1437</v>
      </c>
      <c r="B180" s="10" t="s">
        <v>3711</v>
      </c>
      <c r="C180" s="10" t="s">
        <v>509</v>
      </c>
      <c r="D180" s="17"/>
      <c r="E180" s="10" t="s">
        <v>68</v>
      </c>
      <c r="F180" s="10" t="s">
        <v>67</v>
      </c>
      <c r="G180" s="10" t="s">
        <v>67</v>
      </c>
      <c r="H180" s="10" t="s">
        <v>292</v>
      </c>
      <c r="I180" s="10" t="s">
        <v>292</v>
      </c>
      <c r="J180" s="10">
        <v>1</v>
      </c>
      <c r="K180" s="18" t="s">
        <v>3712</v>
      </c>
    </row>
    <row r="181" spans="1:11" customFormat="1">
      <c r="A181" s="10">
        <v>1442</v>
      </c>
      <c r="B181" s="10" t="s">
        <v>3713</v>
      </c>
      <c r="C181" s="10" t="s">
        <v>509</v>
      </c>
      <c r="D181" s="17"/>
      <c r="E181" s="10" t="s">
        <v>4</v>
      </c>
      <c r="F181" s="10" t="s">
        <v>67</v>
      </c>
      <c r="G181" s="10" t="s">
        <v>67</v>
      </c>
      <c r="H181" s="10" t="s">
        <v>292</v>
      </c>
      <c r="I181" s="10" t="s">
        <v>292</v>
      </c>
      <c r="J181" s="10">
        <v>1</v>
      </c>
      <c r="K181" s="18" t="s">
        <v>3714</v>
      </c>
    </row>
    <row r="182" spans="1:11" customFormat="1">
      <c r="A182" s="10">
        <v>1443</v>
      </c>
      <c r="B182" s="10" t="s">
        <v>3715</v>
      </c>
      <c r="C182" s="10" t="s">
        <v>509</v>
      </c>
      <c r="D182" s="17"/>
      <c r="E182" s="10" t="s">
        <v>67</v>
      </c>
      <c r="F182" s="10" t="s">
        <v>67</v>
      </c>
      <c r="G182" s="10" t="s">
        <v>67</v>
      </c>
      <c r="H182" s="10" t="s">
        <v>292</v>
      </c>
      <c r="I182" s="10" t="s">
        <v>292</v>
      </c>
      <c r="J182" s="10">
        <v>1</v>
      </c>
      <c r="K182" s="18" t="s">
        <v>3714</v>
      </c>
    </row>
    <row r="183" spans="1:11" customFormat="1">
      <c r="A183" s="10">
        <v>1444</v>
      </c>
      <c r="B183" s="10" t="s">
        <v>3716</v>
      </c>
      <c r="C183" s="10" t="s">
        <v>509</v>
      </c>
      <c r="D183" s="17"/>
      <c r="E183" s="10" t="s">
        <v>67</v>
      </c>
      <c r="F183" s="10" t="s">
        <v>67</v>
      </c>
      <c r="G183" s="10" t="s">
        <v>67</v>
      </c>
      <c r="H183" s="10" t="s">
        <v>292</v>
      </c>
      <c r="I183" s="10" t="s">
        <v>292</v>
      </c>
      <c r="J183" s="10">
        <v>1</v>
      </c>
      <c r="K183" s="18" t="s">
        <v>3714</v>
      </c>
    </row>
    <row r="184" spans="1:11" customFormat="1">
      <c r="A184" s="10">
        <v>1445</v>
      </c>
      <c r="B184" s="10" t="s">
        <v>3717</v>
      </c>
      <c r="C184" s="10" t="s">
        <v>509</v>
      </c>
      <c r="D184" s="17"/>
      <c r="E184" s="10" t="s">
        <v>67</v>
      </c>
      <c r="F184" s="10" t="s">
        <v>67</v>
      </c>
      <c r="G184" s="10" t="s">
        <v>67</v>
      </c>
      <c r="H184" s="10" t="s">
        <v>292</v>
      </c>
      <c r="I184" s="10" t="s">
        <v>292</v>
      </c>
      <c r="J184" s="10">
        <v>1</v>
      </c>
      <c r="K184" s="18" t="s">
        <v>3714</v>
      </c>
    </row>
    <row r="185" spans="1:11" customFormat="1">
      <c r="A185" s="10">
        <v>1447</v>
      </c>
      <c r="B185" s="10" t="s">
        <v>3718</v>
      </c>
      <c r="C185" s="10" t="s">
        <v>509</v>
      </c>
      <c r="D185" s="17"/>
      <c r="E185" s="10" t="s">
        <v>4</v>
      </c>
      <c r="F185" s="10" t="s">
        <v>67</v>
      </c>
      <c r="G185" s="10" t="s">
        <v>67</v>
      </c>
      <c r="H185" s="10" t="s">
        <v>292</v>
      </c>
      <c r="I185" s="10" t="s">
        <v>292</v>
      </c>
      <c r="J185" s="10">
        <v>1</v>
      </c>
      <c r="K185" s="18" t="s">
        <v>3719</v>
      </c>
    </row>
    <row r="186" spans="1:11" customFormat="1">
      <c r="A186" s="10">
        <v>1451</v>
      </c>
      <c r="B186" s="10" t="s">
        <v>3720</v>
      </c>
      <c r="C186" s="10" t="s">
        <v>509</v>
      </c>
      <c r="D186" s="17"/>
      <c r="E186" s="10" t="s">
        <v>68</v>
      </c>
      <c r="F186" s="10" t="s">
        <v>67</v>
      </c>
      <c r="G186" s="10" t="s">
        <v>67</v>
      </c>
      <c r="H186" s="10" t="s">
        <v>292</v>
      </c>
      <c r="I186" s="10" t="s">
        <v>292</v>
      </c>
      <c r="J186" s="10">
        <v>1</v>
      </c>
      <c r="K186" s="18" t="s">
        <v>3721</v>
      </c>
    </row>
    <row r="187" spans="1:11">
      <c r="A187" s="10">
        <v>1452</v>
      </c>
      <c r="B187" s="10" t="s">
        <v>508</v>
      </c>
      <c r="C187" s="10" t="s">
        <v>509</v>
      </c>
      <c r="D187" s="17">
        <v>1047</v>
      </c>
      <c r="E187" s="10" t="s">
        <v>68</v>
      </c>
      <c r="F187" s="10" t="s">
        <v>68</v>
      </c>
      <c r="G187" s="10" t="s">
        <v>67</v>
      </c>
      <c r="H187" s="10" t="s">
        <v>510</v>
      </c>
      <c r="I187" s="10" t="s">
        <v>92</v>
      </c>
      <c r="J187" s="10">
        <v>1</v>
      </c>
      <c r="K187" s="18" t="s">
        <v>511</v>
      </c>
    </row>
    <row r="188" spans="1:11" customFormat="1">
      <c r="A188" s="10">
        <v>1453</v>
      </c>
      <c r="B188" s="10" t="s">
        <v>3722</v>
      </c>
      <c r="C188" s="10" t="s">
        <v>509</v>
      </c>
      <c r="D188" s="17"/>
      <c r="E188" s="10" t="s">
        <v>68</v>
      </c>
      <c r="F188" s="10" t="s">
        <v>67</v>
      </c>
      <c r="G188" s="10" t="s">
        <v>67</v>
      </c>
      <c r="H188" s="10" t="s">
        <v>292</v>
      </c>
      <c r="I188" s="10" t="s">
        <v>292</v>
      </c>
      <c r="J188" s="10">
        <v>1</v>
      </c>
      <c r="K188" s="18" t="s">
        <v>3723</v>
      </c>
    </row>
    <row r="189" spans="1:11" customFormat="1">
      <c r="A189" s="10">
        <v>1454</v>
      </c>
      <c r="B189" s="10" t="s">
        <v>3724</v>
      </c>
      <c r="C189" s="10" t="s">
        <v>509</v>
      </c>
      <c r="D189" s="17"/>
      <c r="E189" s="10" t="s">
        <v>4</v>
      </c>
      <c r="F189" s="10" t="s">
        <v>67</v>
      </c>
      <c r="G189" s="10" t="s">
        <v>67</v>
      </c>
      <c r="H189" s="10" t="s">
        <v>292</v>
      </c>
      <c r="I189" s="10" t="s">
        <v>292</v>
      </c>
      <c r="J189" s="10">
        <v>1</v>
      </c>
      <c r="K189" s="18" t="s">
        <v>3725</v>
      </c>
    </row>
    <row r="190" spans="1:11">
      <c r="A190" s="10">
        <v>1455</v>
      </c>
      <c r="B190" s="10" t="s">
        <v>5074</v>
      </c>
      <c r="C190" s="10" t="s">
        <v>509</v>
      </c>
      <c r="D190" s="17">
        <v>1066</v>
      </c>
      <c r="E190" s="10" t="s">
        <v>4</v>
      </c>
      <c r="F190" s="10" t="s">
        <v>68</v>
      </c>
      <c r="G190" s="10" t="s">
        <v>67</v>
      </c>
      <c r="H190" s="10" t="s">
        <v>512</v>
      </c>
      <c r="I190" s="10" t="s">
        <v>93</v>
      </c>
      <c r="J190" s="10">
        <v>1</v>
      </c>
      <c r="K190" s="18" t="s">
        <v>513</v>
      </c>
    </row>
    <row r="191" spans="1:11" customFormat="1">
      <c r="A191" s="10">
        <v>1458</v>
      </c>
      <c r="B191" s="10" t="s">
        <v>3726</v>
      </c>
      <c r="C191" s="10" t="s">
        <v>509</v>
      </c>
      <c r="D191" s="17">
        <v>974</v>
      </c>
      <c r="E191" s="10" t="s">
        <v>68</v>
      </c>
      <c r="F191" s="10" t="s">
        <v>67</v>
      </c>
      <c r="G191" s="10" t="s">
        <v>67</v>
      </c>
      <c r="H191" s="10" t="s">
        <v>3727</v>
      </c>
      <c r="I191" s="10" t="s">
        <v>312</v>
      </c>
      <c r="J191" s="10">
        <v>1</v>
      </c>
      <c r="K191" s="18" t="s">
        <v>3728</v>
      </c>
    </row>
    <row r="192" spans="1:11">
      <c r="A192" s="10">
        <v>1459</v>
      </c>
      <c r="B192" s="10" t="s">
        <v>514</v>
      </c>
      <c r="C192" s="10" t="s">
        <v>509</v>
      </c>
      <c r="D192" s="17">
        <v>984</v>
      </c>
      <c r="E192" s="10" t="s">
        <v>68</v>
      </c>
      <c r="F192" s="10" t="s">
        <v>68</v>
      </c>
      <c r="G192" s="10" t="s">
        <v>67</v>
      </c>
      <c r="H192" s="10" t="s">
        <v>515</v>
      </c>
      <c r="I192" s="10" t="s">
        <v>94</v>
      </c>
      <c r="J192" s="10">
        <v>1</v>
      </c>
      <c r="K192" s="18" t="s">
        <v>516</v>
      </c>
    </row>
    <row r="193" spans="1:11">
      <c r="A193" s="10">
        <v>1461</v>
      </c>
      <c r="B193" s="10" t="s">
        <v>517</v>
      </c>
      <c r="C193" s="10" t="s">
        <v>509</v>
      </c>
      <c r="D193" s="17">
        <v>986</v>
      </c>
      <c r="E193" s="10" t="s">
        <v>68</v>
      </c>
      <c r="F193" s="10" t="s">
        <v>68</v>
      </c>
      <c r="G193" s="10" t="s">
        <v>67</v>
      </c>
      <c r="H193" s="10" t="s">
        <v>518</v>
      </c>
      <c r="I193" s="10" t="s">
        <v>95</v>
      </c>
      <c r="J193" s="10">
        <v>1</v>
      </c>
      <c r="K193" s="18" t="s">
        <v>519</v>
      </c>
    </row>
    <row r="194" spans="1:11">
      <c r="A194" s="10">
        <v>1462</v>
      </c>
      <c r="B194" s="10" t="s">
        <v>520</v>
      </c>
      <c r="C194" s="10" t="s">
        <v>509</v>
      </c>
      <c r="D194" s="17">
        <v>1038</v>
      </c>
      <c r="E194" s="10" t="s">
        <v>4</v>
      </c>
      <c r="F194" s="10" t="s">
        <v>68</v>
      </c>
      <c r="G194" s="10" t="s">
        <v>67</v>
      </c>
      <c r="H194" s="10" t="s">
        <v>521</v>
      </c>
      <c r="I194" s="10" t="s">
        <v>96</v>
      </c>
      <c r="J194" s="10">
        <v>1</v>
      </c>
      <c r="K194" s="18" t="s">
        <v>522</v>
      </c>
    </row>
    <row r="195" spans="1:11">
      <c r="A195" s="10">
        <v>1464</v>
      </c>
      <c r="B195" s="10" t="s">
        <v>523</v>
      </c>
      <c r="C195" s="10" t="s">
        <v>509</v>
      </c>
      <c r="D195" s="17">
        <v>1086</v>
      </c>
      <c r="E195" s="10" t="s">
        <v>68</v>
      </c>
      <c r="F195" s="10" t="s">
        <v>68</v>
      </c>
      <c r="G195" s="10" t="s">
        <v>67</v>
      </c>
      <c r="H195" s="10" t="s">
        <v>524</v>
      </c>
      <c r="I195" s="10" t="s">
        <v>97</v>
      </c>
      <c r="J195" s="10">
        <v>1</v>
      </c>
      <c r="K195" s="18" t="s">
        <v>525</v>
      </c>
    </row>
    <row r="196" spans="1:11" customFormat="1">
      <c r="A196" s="10">
        <v>1465</v>
      </c>
      <c r="B196" s="10" t="s">
        <v>3729</v>
      </c>
      <c r="C196" s="10" t="s">
        <v>509</v>
      </c>
      <c r="D196" s="17">
        <v>1109</v>
      </c>
      <c r="E196" s="10" t="s">
        <v>4</v>
      </c>
      <c r="F196" s="10" t="s">
        <v>67</v>
      </c>
      <c r="G196" s="10" t="s">
        <v>67</v>
      </c>
      <c r="H196" s="10" t="s">
        <v>3730</v>
      </c>
      <c r="I196" s="10" t="s">
        <v>3731</v>
      </c>
      <c r="J196" s="10">
        <v>1</v>
      </c>
      <c r="K196" s="18" t="s">
        <v>3732</v>
      </c>
    </row>
    <row r="197" spans="1:11" customFormat="1">
      <c r="A197" s="10">
        <v>1466</v>
      </c>
      <c r="B197" s="10" t="s">
        <v>3733</v>
      </c>
      <c r="C197" s="10" t="s">
        <v>509</v>
      </c>
      <c r="D197" s="17">
        <v>1108</v>
      </c>
      <c r="E197" s="10" t="s">
        <v>68</v>
      </c>
      <c r="F197" s="10" t="s">
        <v>67</v>
      </c>
      <c r="G197" s="10" t="s">
        <v>67</v>
      </c>
      <c r="H197" s="10" t="s">
        <v>3734</v>
      </c>
      <c r="I197" s="10" t="s">
        <v>3735</v>
      </c>
      <c r="J197" s="10">
        <v>1</v>
      </c>
      <c r="K197" s="18" t="s">
        <v>3736</v>
      </c>
    </row>
    <row r="198" spans="1:11">
      <c r="A198" s="10">
        <v>1476</v>
      </c>
      <c r="B198" s="10" t="s">
        <v>526</v>
      </c>
      <c r="C198" s="10" t="s">
        <v>509</v>
      </c>
      <c r="D198" s="17">
        <v>1038</v>
      </c>
      <c r="E198" s="10" t="s">
        <v>4</v>
      </c>
      <c r="F198" s="10" t="s">
        <v>68</v>
      </c>
      <c r="G198" s="10" t="s">
        <v>67</v>
      </c>
      <c r="H198" s="10" t="s">
        <v>527</v>
      </c>
      <c r="I198" s="10" t="s">
        <v>98</v>
      </c>
      <c r="J198" s="10">
        <v>1</v>
      </c>
      <c r="K198" s="18" t="s">
        <v>528</v>
      </c>
    </row>
    <row r="199" spans="1:11">
      <c r="A199" s="10">
        <v>1477</v>
      </c>
      <c r="B199" s="10" t="s">
        <v>529</v>
      </c>
      <c r="C199" s="10" t="s">
        <v>509</v>
      </c>
      <c r="D199" s="17">
        <v>1091</v>
      </c>
      <c r="E199" s="10" t="s">
        <v>4</v>
      </c>
      <c r="F199" s="10" t="s">
        <v>68</v>
      </c>
      <c r="G199" s="10" t="s">
        <v>67</v>
      </c>
      <c r="H199" s="10" t="s">
        <v>530</v>
      </c>
      <c r="I199" s="10" t="s">
        <v>99</v>
      </c>
      <c r="J199" s="10">
        <v>1</v>
      </c>
      <c r="K199" s="18" t="s">
        <v>531</v>
      </c>
    </row>
    <row r="200" spans="1:11">
      <c r="A200" s="10">
        <v>1478</v>
      </c>
      <c r="B200" s="10" t="s">
        <v>532</v>
      </c>
      <c r="C200" s="10" t="s">
        <v>509</v>
      </c>
      <c r="D200" s="17">
        <v>1119</v>
      </c>
      <c r="E200" s="10" t="s">
        <v>4</v>
      </c>
      <c r="F200" s="10" t="s">
        <v>68</v>
      </c>
      <c r="G200" s="10" t="s">
        <v>67</v>
      </c>
      <c r="H200" s="10" t="s">
        <v>533</v>
      </c>
      <c r="I200" s="10" t="s">
        <v>534</v>
      </c>
      <c r="J200" s="10">
        <v>1</v>
      </c>
      <c r="K200" s="18" t="s">
        <v>535</v>
      </c>
    </row>
    <row r="201" spans="1:11">
      <c r="A201" s="10">
        <v>1479</v>
      </c>
      <c r="B201" s="10" t="s">
        <v>536</v>
      </c>
      <c r="C201" s="10" t="s">
        <v>509</v>
      </c>
      <c r="D201" s="17">
        <v>1102</v>
      </c>
      <c r="E201" s="10" t="s">
        <v>4</v>
      </c>
      <c r="F201" s="10" t="s">
        <v>68</v>
      </c>
      <c r="G201" s="10" t="s">
        <v>67</v>
      </c>
      <c r="H201" s="10" t="s">
        <v>537</v>
      </c>
      <c r="I201" s="10" t="s">
        <v>538</v>
      </c>
      <c r="J201" s="10">
        <v>1</v>
      </c>
      <c r="K201" s="18" t="s">
        <v>539</v>
      </c>
    </row>
    <row r="202" spans="1:11">
      <c r="A202" s="10">
        <v>1480</v>
      </c>
      <c r="B202" s="10" t="s">
        <v>540</v>
      </c>
      <c r="C202" s="10" t="s">
        <v>509</v>
      </c>
      <c r="D202" s="17">
        <v>1075</v>
      </c>
      <c r="E202" s="10" t="s">
        <v>68</v>
      </c>
      <c r="F202" s="10" t="s">
        <v>68</v>
      </c>
      <c r="G202" s="10" t="s">
        <v>67</v>
      </c>
      <c r="H202" s="10" t="s">
        <v>541</v>
      </c>
      <c r="I202" s="10" t="s">
        <v>100</v>
      </c>
      <c r="J202" s="10">
        <v>1</v>
      </c>
      <c r="K202" s="18" t="s">
        <v>542</v>
      </c>
    </row>
    <row r="203" spans="1:11" customFormat="1">
      <c r="A203" s="10">
        <v>1481</v>
      </c>
      <c r="B203" s="10" t="s">
        <v>3737</v>
      </c>
      <c r="C203" s="10" t="s">
        <v>509</v>
      </c>
      <c r="D203" s="17">
        <v>1025</v>
      </c>
      <c r="E203" s="10" t="s">
        <v>4</v>
      </c>
      <c r="F203" s="10" t="s">
        <v>67</v>
      </c>
      <c r="G203" s="10" t="s">
        <v>67</v>
      </c>
      <c r="H203" s="10" t="s">
        <v>3738</v>
      </c>
      <c r="I203" s="10" t="s">
        <v>292</v>
      </c>
      <c r="J203" s="10">
        <v>1</v>
      </c>
      <c r="K203" s="18" t="s">
        <v>3739</v>
      </c>
    </row>
    <row r="204" spans="1:11" customFormat="1">
      <c r="A204" s="10">
        <v>1482</v>
      </c>
      <c r="B204" s="10" t="s">
        <v>3740</v>
      </c>
      <c r="C204" s="10" t="s">
        <v>509</v>
      </c>
      <c r="D204" s="17">
        <v>1035</v>
      </c>
      <c r="E204" s="10" t="s">
        <v>4</v>
      </c>
      <c r="F204" s="10" t="s">
        <v>67</v>
      </c>
      <c r="G204" s="10" t="s">
        <v>67</v>
      </c>
      <c r="H204" s="10" t="s">
        <v>3741</v>
      </c>
      <c r="I204" s="10" t="s">
        <v>313</v>
      </c>
      <c r="J204" s="10">
        <v>1</v>
      </c>
      <c r="K204" s="18" t="s">
        <v>3742</v>
      </c>
    </row>
    <row r="205" spans="1:11">
      <c r="A205" s="10">
        <v>1484</v>
      </c>
      <c r="B205" s="10" t="s">
        <v>543</v>
      </c>
      <c r="C205" s="10" t="s">
        <v>509</v>
      </c>
      <c r="D205" s="17"/>
      <c r="E205" s="10" t="s">
        <v>4</v>
      </c>
      <c r="F205" s="10" t="s">
        <v>68</v>
      </c>
      <c r="G205" s="10" t="s">
        <v>67</v>
      </c>
      <c r="H205" s="10" t="s">
        <v>4</v>
      </c>
      <c r="I205" s="10" t="s">
        <v>4</v>
      </c>
      <c r="J205" s="10">
        <v>1</v>
      </c>
      <c r="K205" s="18" t="s">
        <v>544</v>
      </c>
    </row>
    <row r="206" spans="1:11">
      <c r="A206" s="10">
        <v>1486</v>
      </c>
      <c r="B206" s="10" t="s">
        <v>545</v>
      </c>
      <c r="C206" s="10" t="s">
        <v>509</v>
      </c>
      <c r="D206" s="17">
        <v>1111</v>
      </c>
      <c r="E206" s="10" t="s">
        <v>68</v>
      </c>
      <c r="F206" s="10" t="s">
        <v>68</v>
      </c>
      <c r="G206" s="10" t="s">
        <v>68</v>
      </c>
      <c r="H206" s="10" t="s">
        <v>546</v>
      </c>
      <c r="I206" s="10" t="s">
        <v>101</v>
      </c>
      <c r="J206" s="10">
        <v>1</v>
      </c>
      <c r="K206" s="18" t="s">
        <v>547</v>
      </c>
    </row>
    <row r="207" spans="1:11" customFormat="1">
      <c r="A207" s="10">
        <v>1487</v>
      </c>
      <c r="B207" s="10" t="s">
        <v>3743</v>
      </c>
      <c r="C207" s="10" t="s">
        <v>509</v>
      </c>
      <c r="D207" s="17">
        <v>1085</v>
      </c>
      <c r="E207" s="10" t="s">
        <v>68</v>
      </c>
      <c r="F207" s="10" t="s">
        <v>67</v>
      </c>
      <c r="G207" s="10" t="s">
        <v>67</v>
      </c>
      <c r="H207" s="10" t="s">
        <v>3744</v>
      </c>
      <c r="I207" s="10" t="s">
        <v>314</v>
      </c>
      <c r="J207" s="10">
        <v>1</v>
      </c>
      <c r="K207" s="18" t="s">
        <v>3745</v>
      </c>
    </row>
    <row r="208" spans="1:11" customFormat="1">
      <c r="A208" s="10">
        <v>1488</v>
      </c>
      <c r="B208" s="10" t="s">
        <v>3746</v>
      </c>
      <c r="C208" s="10" t="s">
        <v>509</v>
      </c>
      <c r="D208" s="17"/>
      <c r="E208" s="10" t="s">
        <v>68</v>
      </c>
      <c r="F208" s="10" t="s">
        <v>67</v>
      </c>
      <c r="G208" s="10" t="s">
        <v>67</v>
      </c>
      <c r="H208" s="10" t="s">
        <v>292</v>
      </c>
      <c r="I208" s="10" t="s">
        <v>292</v>
      </c>
      <c r="J208" s="10">
        <v>1</v>
      </c>
      <c r="K208" s="18" t="s">
        <v>3745</v>
      </c>
    </row>
    <row r="209" spans="1:11">
      <c r="A209" s="10">
        <v>1489</v>
      </c>
      <c r="B209" s="10" t="s">
        <v>548</v>
      </c>
      <c r="C209" s="10" t="s">
        <v>509</v>
      </c>
      <c r="D209" s="17">
        <v>1092</v>
      </c>
      <c r="E209" s="10" t="s">
        <v>68</v>
      </c>
      <c r="F209" s="10" t="s">
        <v>68</v>
      </c>
      <c r="G209" s="10" t="s">
        <v>67</v>
      </c>
      <c r="H209" s="10" t="s">
        <v>549</v>
      </c>
      <c r="I209" s="10" t="s">
        <v>102</v>
      </c>
      <c r="J209" s="10">
        <v>1</v>
      </c>
      <c r="K209" s="18" t="s">
        <v>550</v>
      </c>
    </row>
    <row r="210" spans="1:11" customFormat="1">
      <c r="A210" s="10">
        <v>1490</v>
      </c>
      <c r="B210" s="10" t="s">
        <v>3747</v>
      </c>
      <c r="C210" s="10" t="s">
        <v>509</v>
      </c>
      <c r="D210" s="17">
        <v>1058</v>
      </c>
      <c r="E210" s="10" t="s">
        <v>4</v>
      </c>
      <c r="F210" s="10" t="s">
        <v>67</v>
      </c>
      <c r="G210" s="10" t="s">
        <v>67</v>
      </c>
      <c r="H210" s="10" t="s">
        <v>3748</v>
      </c>
      <c r="I210" s="10" t="s">
        <v>315</v>
      </c>
      <c r="J210" s="10">
        <v>1</v>
      </c>
      <c r="K210" s="18" t="s">
        <v>3749</v>
      </c>
    </row>
    <row r="211" spans="1:11">
      <c r="A211" s="10">
        <v>1491</v>
      </c>
      <c r="B211" s="10" t="s">
        <v>551</v>
      </c>
      <c r="C211" s="10" t="s">
        <v>509</v>
      </c>
      <c r="D211" s="17">
        <v>1053</v>
      </c>
      <c r="E211" s="10" t="s">
        <v>68</v>
      </c>
      <c r="F211" s="10" t="s">
        <v>68</v>
      </c>
      <c r="G211" s="10" t="s">
        <v>67</v>
      </c>
      <c r="H211" s="10" t="s">
        <v>494</v>
      </c>
      <c r="I211" s="10" t="s">
        <v>103</v>
      </c>
      <c r="J211" s="10">
        <v>1</v>
      </c>
      <c r="K211" s="18" t="s">
        <v>552</v>
      </c>
    </row>
    <row r="212" spans="1:11">
      <c r="A212" s="10">
        <v>1494</v>
      </c>
      <c r="B212" s="10" t="s">
        <v>553</v>
      </c>
      <c r="C212" s="10" t="s">
        <v>509</v>
      </c>
      <c r="D212" s="17">
        <v>1118</v>
      </c>
      <c r="E212" s="10" t="s">
        <v>4</v>
      </c>
      <c r="F212" s="10" t="s">
        <v>68</v>
      </c>
      <c r="G212" s="10" t="s">
        <v>67</v>
      </c>
      <c r="H212" s="10" t="s">
        <v>554</v>
      </c>
      <c r="I212" s="10" t="s">
        <v>555</v>
      </c>
      <c r="J212" s="10">
        <v>1</v>
      </c>
      <c r="K212" s="18" t="s">
        <v>556</v>
      </c>
    </row>
    <row r="213" spans="1:11" customFormat="1">
      <c r="A213" s="10">
        <v>1495</v>
      </c>
      <c r="B213" s="10" t="s">
        <v>3750</v>
      </c>
      <c r="C213" s="10" t="s">
        <v>509</v>
      </c>
      <c r="D213" s="17">
        <v>1012</v>
      </c>
      <c r="E213" s="10" t="s">
        <v>4</v>
      </c>
      <c r="F213" s="10" t="s">
        <v>67</v>
      </c>
      <c r="G213" s="10" t="s">
        <v>67</v>
      </c>
      <c r="H213" s="10" t="s">
        <v>3751</v>
      </c>
      <c r="I213" s="10" t="s">
        <v>316</v>
      </c>
      <c r="J213" s="10">
        <v>1</v>
      </c>
      <c r="K213" s="18" t="s">
        <v>3752</v>
      </c>
    </row>
    <row r="214" spans="1:11">
      <c r="A214" s="10">
        <v>1496</v>
      </c>
      <c r="B214" s="10" t="s">
        <v>557</v>
      </c>
      <c r="C214" s="10" t="s">
        <v>509</v>
      </c>
      <c r="D214" s="17">
        <v>1094</v>
      </c>
      <c r="E214" s="10" t="s">
        <v>68</v>
      </c>
      <c r="F214" s="10" t="s">
        <v>68</v>
      </c>
      <c r="G214" s="10" t="s">
        <v>67</v>
      </c>
      <c r="H214" s="10" t="s">
        <v>558</v>
      </c>
      <c r="I214" s="10" t="s">
        <v>559</v>
      </c>
      <c r="J214" s="10">
        <v>1</v>
      </c>
      <c r="K214" s="18" t="s">
        <v>560</v>
      </c>
    </row>
    <row r="215" spans="1:11" customFormat="1">
      <c r="A215" s="10">
        <v>1519</v>
      </c>
      <c r="B215" s="10" t="s">
        <v>3753</v>
      </c>
      <c r="C215" s="10" t="s">
        <v>509</v>
      </c>
      <c r="D215" s="17">
        <v>1060</v>
      </c>
      <c r="E215" s="10" t="s">
        <v>68</v>
      </c>
      <c r="F215" s="10" t="s">
        <v>67</v>
      </c>
      <c r="G215" s="10" t="s">
        <v>68</v>
      </c>
      <c r="H215" s="10" t="s">
        <v>3754</v>
      </c>
      <c r="I215" s="10" t="s">
        <v>317</v>
      </c>
      <c r="J215" s="10">
        <v>1</v>
      </c>
      <c r="K215" s="18" t="s">
        <v>3755</v>
      </c>
    </row>
    <row r="216" spans="1:11">
      <c r="A216" s="10">
        <v>1522</v>
      </c>
      <c r="B216" s="10" t="s">
        <v>561</v>
      </c>
      <c r="C216" s="10" t="s">
        <v>509</v>
      </c>
      <c r="D216" s="17">
        <v>1111</v>
      </c>
      <c r="E216" s="10" t="s">
        <v>68</v>
      </c>
      <c r="F216" s="10" t="s">
        <v>68</v>
      </c>
      <c r="G216" s="10" t="s">
        <v>67</v>
      </c>
      <c r="H216" s="10" t="s">
        <v>562</v>
      </c>
      <c r="I216" s="10" t="s">
        <v>104</v>
      </c>
      <c r="J216" s="10">
        <v>1</v>
      </c>
      <c r="K216" s="18" t="s">
        <v>563</v>
      </c>
    </row>
    <row r="217" spans="1:11" customFormat="1">
      <c r="A217" s="10">
        <v>1528</v>
      </c>
      <c r="B217" s="10" t="s">
        <v>3756</v>
      </c>
      <c r="C217" s="10" t="s">
        <v>509</v>
      </c>
      <c r="D217" s="17"/>
      <c r="E217" s="10" t="s">
        <v>68</v>
      </c>
      <c r="F217" s="10" t="s">
        <v>67</v>
      </c>
      <c r="G217" s="10" t="s">
        <v>67</v>
      </c>
      <c r="H217" s="10" t="s">
        <v>292</v>
      </c>
      <c r="I217" s="10" t="s">
        <v>292</v>
      </c>
      <c r="J217" s="10">
        <v>1</v>
      </c>
      <c r="K217" s="18" t="s">
        <v>3757</v>
      </c>
    </row>
    <row r="218" spans="1:11">
      <c r="A218" s="10">
        <v>1533</v>
      </c>
      <c r="B218" s="10" t="s">
        <v>564</v>
      </c>
      <c r="C218" s="10" t="s">
        <v>509</v>
      </c>
      <c r="D218" s="17">
        <v>1118</v>
      </c>
      <c r="E218" s="10" t="s">
        <v>4</v>
      </c>
      <c r="F218" s="10" t="s">
        <v>68</v>
      </c>
      <c r="G218" s="10" t="s">
        <v>67</v>
      </c>
      <c r="H218" s="10" t="s">
        <v>565</v>
      </c>
      <c r="I218" s="10" t="s">
        <v>105</v>
      </c>
      <c r="J218" s="10">
        <v>1</v>
      </c>
      <c r="K218" s="18" t="s">
        <v>566</v>
      </c>
    </row>
    <row r="219" spans="1:11">
      <c r="A219" s="10">
        <v>1536</v>
      </c>
      <c r="B219" s="10" t="s">
        <v>567</v>
      </c>
      <c r="C219" s="10" t="s">
        <v>509</v>
      </c>
      <c r="D219" s="17">
        <v>1080</v>
      </c>
      <c r="E219" s="10" t="s">
        <v>4</v>
      </c>
      <c r="F219" s="10" t="s">
        <v>68</v>
      </c>
      <c r="G219" s="10" t="s">
        <v>67</v>
      </c>
      <c r="H219" s="10" t="s">
        <v>568</v>
      </c>
      <c r="I219" s="10" t="s">
        <v>106</v>
      </c>
      <c r="J219" s="10">
        <v>1</v>
      </c>
      <c r="K219" s="18" t="s">
        <v>569</v>
      </c>
    </row>
    <row r="220" spans="1:11">
      <c r="A220" s="10">
        <v>1537</v>
      </c>
      <c r="B220" s="10" t="s">
        <v>567</v>
      </c>
      <c r="C220" s="10" t="s">
        <v>509</v>
      </c>
      <c r="D220" s="17">
        <v>1076</v>
      </c>
      <c r="E220" s="10" t="s">
        <v>4</v>
      </c>
      <c r="F220" s="10" t="s">
        <v>68</v>
      </c>
      <c r="G220" s="10" t="s">
        <v>67</v>
      </c>
      <c r="H220" s="10" t="s">
        <v>570</v>
      </c>
      <c r="I220" s="10" t="s">
        <v>107</v>
      </c>
      <c r="J220" s="10">
        <v>1</v>
      </c>
      <c r="K220" s="18" t="s">
        <v>569</v>
      </c>
    </row>
    <row r="221" spans="1:11">
      <c r="A221" s="10">
        <v>1538</v>
      </c>
      <c r="B221" s="10" t="s">
        <v>571</v>
      </c>
      <c r="C221" s="10" t="s">
        <v>509</v>
      </c>
      <c r="D221" s="17">
        <v>1087</v>
      </c>
      <c r="E221" s="10" t="s">
        <v>4</v>
      </c>
      <c r="F221" s="10" t="s">
        <v>68</v>
      </c>
      <c r="G221" s="10" t="s">
        <v>67</v>
      </c>
      <c r="H221" s="10" t="s">
        <v>572</v>
      </c>
      <c r="I221" s="10" t="s">
        <v>108</v>
      </c>
      <c r="J221" s="10">
        <v>1</v>
      </c>
      <c r="K221" s="18" t="s">
        <v>569</v>
      </c>
    </row>
    <row r="222" spans="1:11" customFormat="1">
      <c r="A222" s="10">
        <v>1539</v>
      </c>
      <c r="B222" s="10" t="s">
        <v>3758</v>
      </c>
      <c r="C222" s="10" t="s">
        <v>509</v>
      </c>
      <c r="D222" s="17"/>
      <c r="E222" s="10" t="s">
        <v>68</v>
      </c>
      <c r="F222" s="10" t="s">
        <v>4</v>
      </c>
      <c r="G222" s="10" t="s">
        <v>4</v>
      </c>
      <c r="H222" s="10" t="s">
        <v>4</v>
      </c>
      <c r="I222" s="10" t="s">
        <v>4</v>
      </c>
      <c r="J222" s="10">
        <v>2</v>
      </c>
      <c r="K222" s="18" t="s">
        <v>3759</v>
      </c>
    </row>
    <row r="223" spans="1:11">
      <c r="A223" s="10">
        <v>1543</v>
      </c>
      <c r="B223" s="10" t="s">
        <v>573</v>
      </c>
      <c r="C223" s="10" t="s">
        <v>509</v>
      </c>
      <c r="D223" s="17">
        <v>1084</v>
      </c>
      <c r="E223" s="10" t="s">
        <v>4</v>
      </c>
      <c r="F223" s="10" t="s">
        <v>68</v>
      </c>
      <c r="G223" s="10" t="s">
        <v>67</v>
      </c>
      <c r="H223" s="10" t="s">
        <v>574</v>
      </c>
      <c r="I223" s="10" t="s">
        <v>109</v>
      </c>
      <c r="J223" s="10">
        <v>1</v>
      </c>
      <c r="K223" s="18" t="s">
        <v>575</v>
      </c>
    </row>
    <row r="224" spans="1:11">
      <c r="A224" s="10">
        <v>1544</v>
      </c>
      <c r="B224" s="10" t="s">
        <v>576</v>
      </c>
      <c r="C224" s="10" t="s">
        <v>509</v>
      </c>
      <c r="D224" s="17">
        <v>1055</v>
      </c>
      <c r="E224" s="10" t="s">
        <v>68</v>
      </c>
      <c r="F224" s="10" t="s">
        <v>68</v>
      </c>
      <c r="G224" s="10" t="s">
        <v>67</v>
      </c>
      <c r="H224" s="10" t="s">
        <v>577</v>
      </c>
      <c r="I224" s="10" t="s">
        <v>110</v>
      </c>
      <c r="J224" s="10">
        <v>1</v>
      </c>
      <c r="K224" s="18" t="s">
        <v>578</v>
      </c>
    </row>
    <row r="225" spans="1:11">
      <c r="A225" s="10">
        <v>1545</v>
      </c>
      <c r="B225" s="10" t="s">
        <v>579</v>
      </c>
      <c r="C225" s="10" t="s">
        <v>509</v>
      </c>
      <c r="D225" s="17">
        <v>1071</v>
      </c>
      <c r="E225" s="10" t="s">
        <v>4</v>
      </c>
      <c r="F225" s="10" t="s">
        <v>68</v>
      </c>
      <c r="G225" s="10" t="s">
        <v>67</v>
      </c>
      <c r="H225" s="10" t="s">
        <v>580</v>
      </c>
      <c r="I225" s="10" t="s">
        <v>111</v>
      </c>
      <c r="J225" s="10">
        <v>1</v>
      </c>
      <c r="K225" s="18" t="s">
        <v>581</v>
      </c>
    </row>
    <row r="226" spans="1:11">
      <c r="A226" s="10">
        <v>1546</v>
      </c>
      <c r="B226" s="10" t="s">
        <v>582</v>
      </c>
      <c r="C226" s="10" t="s">
        <v>509</v>
      </c>
      <c r="D226" s="17">
        <v>1092</v>
      </c>
      <c r="E226" s="10" t="s">
        <v>4</v>
      </c>
      <c r="F226" s="10" t="s">
        <v>68</v>
      </c>
      <c r="G226" s="10" t="s">
        <v>67</v>
      </c>
      <c r="H226" s="10" t="s">
        <v>583</v>
      </c>
      <c r="I226" s="10" t="s">
        <v>112</v>
      </c>
      <c r="J226" s="10">
        <v>1</v>
      </c>
      <c r="K226" s="18" t="s">
        <v>584</v>
      </c>
    </row>
    <row r="227" spans="1:11">
      <c r="A227" s="10">
        <v>1548</v>
      </c>
      <c r="B227" s="10" t="s">
        <v>585</v>
      </c>
      <c r="C227" s="10" t="s">
        <v>509</v>
      </c>
      <c r="D227" s="17">
        <v>1118</v>
      </c>
      <c r="E227" s="10" t="s">
        <v>67</v>
      </c>
      <c r="F227" s="10" t="s">
        <v>68</v>
      </c>
      <c r="G227" s="10" t="s">
        <v>67</v>
      </c>
      <c r="H227" s="10" t="s">
        <v>4</v>
      </c>
      <c r="I227" s="10" t="s">
        <v>4</v>
      </c>
      <c r="J227" s="10">
        <v>1</v>
      </c>
      <c r="K227" s="18" t="s">
        <v>586</v>
      </c>
    </row>
    <row r="228" spans="1:11" customFormat="1">
      <c r="A228" s="10">
        <v>1550</v>
      </c>
      <c r="B228" s="10" t="s">
        <v>3760</v>
      </c>
      <c r="C228" s="10" t="s">
        <v>3761</v>
      </c>
      <c r="D228" s="17"/>
      <c r="E228" s="10" t="s">
        <v>68</v>
      </c>
      <c r="F228" s="10" t="s">
        <v>67</v>
      </c>
      <c r="G228" s="10" t="s">
        <v>67</v>
      </c>
      <c r="H228" s="10" t="s">
        <v>292</v>
      </c>
      <c r="I228" s="10" t="s">
        <v>292</v>
      </c>
      <c r="J228" s="10">
        <v>1</v>
      </c>
      <c r="K228" s="18" t="s">
        <v>3762</v>
      </c>
    </row>
    <row r="229" spans="1:11" customFormat="1">
      <c r="A229" s="10">
        <v>1551</v>
      </c>
      <c r="B229" s="10" t="s">
        <v>3763</v>
      </c>
      <c r="C229" s="10" t="s">
        <v>3761</v>
      </c>
      <c r="D229" s="17"/>
      <c r="E229" s="10" t="s">
        <v>68</v>
      </c>
      <c r="F229" s="10" t="s">
        <v>67</v>
      </c>
      <c r="G229" s="10" t="s">
        <v>67</v>
      </c>
      <c r="H229" s="10" t="s">
        <v>292</v>
      </c>
      <c r="I229" s="10" t="s">
        <v>292</v>
      </c>
      <c r="J229" s="10">
        <v>1</v>
      </c>
      <c r="K229" s="18" t="s">
        <v>3762</v>
      </c>
    </row>
    <row r="230" spans="1:11" customFormat="1">
      <c r="A230" s="10">
        <v>1552</v>
      </c>
      <c r="B230" s="10" t="s">
        <v>3764</v>
      </c>
      <c r="C230" s="10" t="s">
        <v>3761</v>
      </c>
      <c r="D230" s="17"/>
      <c r="E230" s="10" t="s">
        <v>68</v>
      </c>
      <c r="F230" s="10" t="s">
        <v>67</v>
      </c>
      <c r="G230" s="10" t="s">
        <v>67</v>
      </c>
      <c r="H230" s="10" t="s">
        <v>292</v>
      </c>
      <c r="I230" s="10" t="s">
        <v>292</v>
      </c>
      <c r="J230" s="10">
        <v>1</v>
      </c>
      <c r="K230" s="18" t="s">
        <v>3762</v>
      </c>
    </row>
    <row r="231" spans="1:11" customFormat="1">
      <c r="A231" s="10">
        <v>1553</v>
      </c>
      <c r="B231" s="10" t="s">
        <v>3765</v>
      </c>
      <c r="C231" s="10" t="s">
        <v>3761</v>
      </c>
      <c r="D231" s="17"/>
      <c r="E231" s="10" t="s">
        <v>68</v>
      </c>
      <c r="F231" s="10" t="s">
        <v>67</v>
      </c>
      <c r="G231" s="10" t="s">
        <v>67</v>
      </c>
      <c r="H231" s="10" t="s">
        <v>292</v>
      </c>
      <c r="I231" s="10" t="s">
        <v>292</v>
      </c>
      <c r="J231" s="10">
        <v>1</v>
      </c>
      <c r="K231" s="18" t="s">
        <v>3762</v>
      </c>
    </row>
    <row r="232" spans="1:11" customFormat="1">
      <c r="A232" s="10">
        <v>1554</v>
      </c>
      <c r="B232" s="10" t="s">
        <v>3766</v>
      </c>
      <c r="C232" s="10" t="s">
        <v>3761</v>
      </c>
      <c r="D232" s="17"/>
      <c r="E232" s="10" t="s">
        <v>68</v>
      </c>
      <c r="F232" s="10" t="s">
        <v>67</v>
      </c>
      <c r="G232" s="10" t="s">
        <v>67</v>
      </c>
      <c r="H232" s="10" t="s">
        <v>292</v>
      </c>
      <c r="I232" s="10" t="s">
        <v>292</v>
      </c>
      <c r="J232" s="10">
        <v>1</v>
      </c>
      <c r="K232" s="18" t="s">
        <v>3762</v>
      </c>
    </row>
    <row r="233" spans="1:11" customFormat="1">
      <c r="A233" s="10">
        <v>1555</v>
      </c>
      <c r="B233" s="10" t="s">
        <v>3767</v>
      </c>
      <c r="C233" s="10" t="s">
        <v>3761</v>
      </c>
      <c r="D233" s="17"/>
      <c r="E233" s="10" t="s">
        <v>68</v>
      </c>
      <c r="F233" s="10" t="s">
        <v>67</v>
      </c>
      <c r="G233" s="10" t="s">
        <v>67</v>
      </c>
      <c r="H233" s="10" t="s">
        <v>292</v>
      </c>
      <c r="I233" s="10" t="s">
        <v>292</v>
      </c>
      <c r="J233" s="10">
        <v>1</v>
      </c>
      <c r="K233" s="18" t="s">
        <v>3762</v>
      </c>
    </row>
    <row r="234" spans="1:11" customFormat="1">
      <c r="A234" s="10">
        <v>1562</v>
      </c>
      <c r="B234" s="10" t="s">
        <v>3768</v>
      </c>
      <c r="C234" s="10" t="s">
        <v>3769</v>
      </c>
      <c r="D234" s="17"/>
      <c r="E234" s="10" t="s">
        <v>68</v>
      </c>
      <c r="F234" s="10" t="s">
        <v>67</v>
      </c>
      <c r="G234" s="10" t="s">
        <v>67</v>
      </c>
      <c r="H234" s="10" t="s">
        <v>292</v>
      </c>
      <c r="I234" s="10" t="s">
        <v>292</v>
      </c>
      <c r="J234" s="10">
        <v>1</v>
      </c>
      <c r="K234" s="18" t="s">
        <v>3770</v>
      </c>
    </row>
    <row r="235" spans="1:11" customFormat="1">
      <c r="A235" s="10">
        <v>1564</v>
      </c>
      <c r="B235" s="10" t="s">
        <v>3771</v>
      </c>
      <c r="C235" s="10" t="s">
        <v>3761</v>
      </c>
      <c r="D235" s="17">
        <v>1097</v>
      </c>
      <c r="E235" s="10" t="s">
        <v>4</v>
      </c>
      <c r="F235" s="10" t="s">
        <v>67</v>
      </c>
      <c r="G235" s="10" t="s">
        <v>67</v>
      </c>
      <c r="H235" s="10" t="s">
        <v>292</v>
      </c>
      <c r="I235" s="10" t="s">
        <v>292</v>
      </c>
      <c r="J235" s="10">
        <v>1</v>
      </c>
      <c r="K235" s="18" t="s">
        <v>3772</v>
      </c>
    </row>
    <row r="236" spans="1:11" customFormat="1">
      <c r="A236" s="10">
        <v>1566</v>
      </c>
      <c r="B236" s="10" t="s">
        <v>3773</v>
      </c>
      <c r="C236" s="10" t="s">
        <v>3761</v>
      </c>
      <c r="D236" s="17">
        <v>1118</v>
      </c>
      <c r="E236" s="10" t="s">
        <v>68</v>
      </c>
      <c r="F236" s="10" t="s">
        <v>67</v>
      </c>
      <c r="G236" s="10" t="s">
        <v>67</v>
      </c>
      <c r="H236" s="10" t="s">
        <v>3774</v>
      </c>
      <c r="I236" s="10" t="s">
        <v>3775</v>
      </c>
      <c r="J236" s="10">
        <v>1</v>
      </c>
      <c r="K236" s="18" t="s">
        <v>3776</v>
      </c>
    </row>
    <row r="237" spans="1:11" customFormat="1">
      <c r="A237" s="10">
        <v>1573</v>
      </c>
      <c r="B237" s="10" t="s">
        <v>3777</v>
      </c>
      <c r="C237" s="10" t="s">
        <v>3761</v>
      </c>
      <c r="D237" s="17"/>
      <c r="E237" s="10" t="s">
        <v>68</v>
      </c>
      <c r="F237" s="10" t="s">
        <v>67</v>
      </c>
      <c r="G237" s="10" t="s">
        <v>67</v>
      </c>
      <c r="H237" s="10" t="s">
        <v>292</v>
      </c>
      <c r="I237" s="10" t="s">
        <v>292</v>
      </c>
      <c r="J237" s="10">
        <v>1</v>
      </c>
      <c r="K237" s="18" t="s">
        <v>3778</v>
      </c>
    </row>
    <row r="238" spans="1:11" customFormat="1">
      <c r="A238" s="10">
        <v>1574</v>
      </c>
      <c r="B238" s="10" t="s">
        <v>3779</v>
      </c>
      <c r="C238" s="10" t="s">
        <v>3761</v>
      </c>
      <c r="D238" s="17"/>
      <c r="E238" s="10" t="s">
        <v>68</v>
      </c>
      <c r="F238" s="10" t="s">
        <v>67</v>
      </c>
      <c r="G238" s="10" t="s">
        <v>67</v>
      </c>
      <c r="H238" s="10" t="s">
        <v>292</v>
      </c>
      <c r="I238" s="10" t="s">
        <v>292</v>
      </c>
      <c r="J238" s="10">
        <v>1</v>
      </c>
      <c r="K238" s="18" t="s">
        <v>3778</v>
      </c>
    </row>
    <row r="239" spans="1:11" customFormat="1">
      <c r="A239" s="10">
        <v>1575</v>
      </c>
      <c r="B239" s="10" t="s">
        <v>3780</v>
      </c>
      <c r="C239" s="10" t="s">
        <v>3781</v>
      </c>
      <c r="D239" s="17">
        <v>1107</v>
      </c>
      <c r="E239" s="10" t="s">
        <v>68</v>
      </c>
      <c r="F239" s="10" t="s">
        <v>67</v>
      </c>
      <c r="G239" s="10" t="s">
        <v>67</v>
      </c>
      <c r="H239" s="10" t="s">
        <v>4</v>
      </c>
      <c r="I239" s="10" t="s">
        <v>4</v>
      </c>
      <c r="J239" s="10">
        <v>1</v>
      </c>
      <c r="K239" s="18" t="s">
        <v>3782</v>
      </c>
    </row>
    <row r="240" spans="1:11" customFormat="1">
      <c r="A240" s="10">
        <v>1576</v>
      </c>
      <c r="B240" s="10" t="s">
        <v>3783</v>
      </c>
      <c r="C240" s="10" t="s">
        <v>3781</v>
      </c>
      <c r="D240" s="17"/>
      <c r="E240" s="10" t="s">
        <v>68</v>
      </c>
      <c r="F240" s="10" t="s">
        <v>67</v>
      </c>
      <c r="G240" s="10" t="s">
        <v>67</v>
      </c>
      <c r="H240" s="10" t="s">
        <v>292</v>
      </c>
      <c r="I240" s="10" t="s">
        <v>292</v>
      </c>
      <c r="J240" s="10">
        <v>1</v>
      </c>
      <c r="K240" s="18" t="s">
        <v>3782</v>
      </c>
    </row>
    <row r="241" spans="1:11" customFormat="1">
      <c r="A241" s="10">
        <v>1577</v>
      </c>
      <c r="B241" s="10" t="s">
        <v>3784</v>
      </c>
      <c r="C241" s="10" t="s">
        <v>3781</v>
      </c>
      <c r="D241" s="17"/>
      <c r="E241" s="10" t="s">
        <v>68</v>
      </c>
      <c r="F241" s="10" t="s">
        <v>67</v>
      </c>
      <c r="G241" s="10" t="s">
        <v>67</v>
      </c>
      <c r="H241" s="10" t="s">
        <v>292</v>
      </c>
      <c r="I241" s="10" t="s">
        <v>292</v>
      </c>
      <c r="J241" s="10">
        <v>1</v>
      </c>
      <c r="K241" s="18" t="s">
        <v>3782</v>
      </c>
    </row>
    <row r="242" spans="1:11" customFormat="1">
      <c r="A242" s="10">
        <v>1578</v>
      </c>
      <c r="B242" s="10" t="s">
        <v>3785</v>
      </c>
      <c r="C242" s="10" t="s">
        <v>3769</v>
      </c>
      <c r="D242" s="17"/>
      <c r="E242" s="10" t="s">
        <v>4</v>
      </c>
      <c r="F242" s="10" t="s">
        <v>67</v>
      </c>
      <c r="G242" s="10" t="s">
        <v>67</v>
      </c>
      <c r="H242" s="10" t="s">
        <v>292</v>
      </c>
      <c r="I242" s="10" t="s">
        <v>292</v>
      </c>
      <c r="J242" s="10">
        <v>1</v>
      </c>
      <c r="K242" s="18" t="s">
        <v>3786</v>
      </c>
    </row>
    <row r="243" spans="1:11" customFormat="1">
      <c r="A243" s="10">
        <v>1580</v>
      </c>
      <c r="B243" s="10" t="s">
        <v>3787</v>
      </c>
      <c r="C243" s="10" t="s">
        <v>3769</v>
      </c>
      <c r="D243" s="17"/>
      <c r="E243" s="10" t="s">
        <v>68</v>
      </c>
      <c r="F243" s="10" t="s">
        <v>67</v>
      </c>
      <c r="G243" s="10" t="s">
        <v>67</v>
      </c>
      <c r="H243" s="10" t="s">
        <v>292</v>
      </c>
      <c r="I243" s="10" t="s">
        <v>292</v>
      </c>
      <c r="J243" s="10">
        <v>1</v>
      </c>
      <c r="K243" s="18" t="s">
        <v>3788</v>
      </c>
    </row>
    <row r="244" spans="1:11" customFormat="1">
      <c r="A244" s="10">
        <v>1581</v>
      </c>
      <c r="B244" s="10" t="s">
        <v>3787</v>
      </c>
      <c r="C244" s="10" t="s">
        <v>3769</v>
      </c>
      <c r="D244" s="17"/>
      <c r="E244" s="10" t="s">
        <v>68</v>
      </c>
      <c r="F244" s="10" t="s">
        <v>67</v>
      </c>
      <c r="G244" s="10" t="s">
        <v>67</v>
      </c>
      <c r="H244" s="10" t="s">
        <v>292</v>
      </c>
      <c r="I244" s="10" t="s">
        <v>292</v>
      </c>
      <c r="J244" s="10">
        <v>1</v>
      </c>
      <c r="K244" s="18" t="s">
        <v>3788</v>
      </c>
    </row>
    <row r="245" spans="1:11" customFormat="1">
      <c r="A245" s="10">
        <v>1593</v>
      </c>
      <c r="B245" s="10" t="s">
        <v>3789</v>
      </c>
      <c r="C245" s="10" t="s">
        <v>588</v>
      </c>
      <c r="D245" s="17">
        <v>1056</v>
      </c>
      <c r="E245" s="10" t="s">
        <v>68</v>
      </c>
      <c r="F245" s="10" t="s">
        <v>67</v>
      </c>
      <c r="G245" s="10" t="s">
        <v>67</v>
      </c>
      <c r="H245" s="10" t="s">
        <v>292</v>
      </c>
      <c r="I245" s="10" t="s">
        <v>292</v>
      </c>
      <c r="J245" s="10">
        <v>1</v>
      </c>
      <c r="K245" s="18" t="s">
        <v>3790</v>
      </c>
    </row>
    <row r="246" spans="1:11" customFormat="1">
      <c r="A246" s="10">
        <v>1594</v>
      </c>
      <c r="B246" s="10" t="s">
        <v>3791</v>
      </c>
      <c r="C246" s="10" t="s">
        <v>588</v>
      </c>
      <c r="D246" s="17">
        <v>1095</v>
      </c>
      <c r="E246" s="10" t="s">
        <v>68</v>
      </c>
      <c r="F246" s="10" t="s">
        <v>67</v>
      </c>
      <c r="G246" s="10" t="s">
        <v>67</v>
      </c>
      <c r="H246" s="10" t="s">
        <v>292</v>
      </c>
      <c r="I246" s="10" t="s">
        <v>292</v>
      </c>
      <c r="J246" s="10">
        <v>1</v>
      </c>
      <c r="K246" s="18" t="s">
        <v>3792</v>
      </c>
    </row>
    <row r="247" spans="1:11" customFormat="1">
      <c r="A247" s="10">
        <v>1595</v>
      </c>
      <c r="B247" s="10" t="s">
        <v>3793</v>
      </c>
      <c r="C247" s="10" t="s">
        <v>588</v>
      </c>
      <c r="D247" s="17">
        <v>1117</v>
      </c>
      <c r="E247" s="10" t="s">
        <v>68</v>
      </c>
      <c r="F247" s="10" t="s">
        <v>67</v>
      </c>
      <c r="G247" s="10" t="s">
        <v>67</v>
      </c>
      <c r="H247" s="10" t="s">
        <v>292</v>
      </c>
      <c r="I247" s="10" t="s">
        <v>292</v>
      </c>
      <c r="J247" s="10">
        <v>1</v>
      </c>
      <c r="K247" s="18" t="s">
        <v>3794</v>
      </c>
    </row>
    <row r="248" spans="1:11" customFormat="1">
      <c r="A248" s="10">
        <v>1604</v>
      </c>
      <c r="B248" s="10" t="s">
        <v>3795</v>
      </c>
      <c r="C248" s="10" t="s">
        <v>588</v>
      </c>
      <c r="D248" s="17"/>
      <c r="E248" s="10" t="s">
        <v>68</v>
      </c>
      <c r="F248" s="10" t="s">
        <v>67</v>
      </c>
      <c r="G248" s="10" t="s">
        <v>67</v>
      </c>
      <c r="H248" s="10" t="s">
        <v>292</v>
      </c>
      <c r="I248" s="10" t="s">
        <v>292</v>
      </c>
      <c r="J248" s="10">
        <v>1</v>
      </c>
      <c r="K248" s="18" t="s">
        <v>3796</v>
      </c>
    </row>
    <row r="249" spans="1:11" customFormat="1">
      <c r="A249" s="10">
        <v>1605</v>
      </c>
      <c r="B249" s="10" t="s">
        <v>3797</v>
      </c>
      <c r="C249" s="10" t="s">
        <v>588</v>
      </c>
      <c r="D249" s="17"/>
      <c r="E249" s="10" t="s">
        <v>4</v>
      </c>
      <c r="F249" s="10" t="s">
        <v>67</v>
      </c>
      <c r="G249" s="10" t="s">
        <v>67</v>
      </c>
      <c r="H249" s="10" t="s">
        <v>292</v>
      </c>
      <c r="I249" s="10" t="s">
        <v>292</v>
      </c>
      <c r="J249" s="10">
        <v>1</v>
      </c>
      <c r="K249" s="18" t="s">
        <v>3798</v>
      </c>
    </row>
    <row r="250" spans="1:11" customFormat="1">
      <c r="A250" s="10">
        <v>1606</v>
      </c>
      <c r="B250" s="10" t="s">
        <v>3799</v>
      </c>
      <c r="C250" s="10" t="s">
        <v>588</v>
      </c>
      <c r="D250" s="17"/>
      <c r="E250" s="10" t="s">
        <v>68</v>
      </c>
      <c r="F250" s="10" t="s">
        <v>67</v>
      </c>
      <c r="G250" s="10" t="s">
        <v>67</v>
      </c>
      <c r="H250" s="10" t="s">
        <v>292</v>
      </c>
      <c r="I250" s="10" t="s">
        <v>292</v>
      </c>
      <c r="J250" s="10">
        <v>1</v>
      </c>
      <c r="K250" s="18" t="s">
        <v>3798</v>
      </c>
    </row>
    <row r="251" spans="1:11" customFormat="1">
      <c r="A251" s="10">
        <v>1607</v>
      </c>
      <c r="B251" s="10" t="s">
        <v>3800</v>
      </c>
      <c r="C251" s="10" t="s">
        <v>588</v>
      </c>
      <c r="D251" s="17"/>
      <c r="E251" s="10" t="s">
        <v>4</v>
      </c>
      <c r="F251" s="10" t="s">
        <v>67</v>
      </c>
      <c r="G251" s="10" t="s">
        <v>67</v>
      </c>
      <c r="H251" s="10" t="s">
        <v>292</v>
      </c>
      <c r="I251" s="10" t="s">
        <v>292</v>
      </c>
      <c r="J251" s="10">
        <v>1</v>
      </c>
      <c r="K251" s="18" t="s">
        <v>3798</v>
      </c>
    </row>
    <row r="252" spans="1:11" customFormat="1">
      <c r="A252" s="10">
        <v>1608</v>
      </c>
      <c r="B252" s="10" t="s">
        <v>3801</v>
      </c>
      <c r="C252" s="10" t="s">
        <v>588</v>
      </c>
      <c r="D252" s="17"/>
      <c r="E252" s="10" t="s">
        <v>4</v>
      </c>
      <c r="F252" s="10" t="s">
        <v>67</v>
      </c>
      <c r="G252" s="10" t="s">
        <v>67</v>
      </c>
      <c r="H252" s="10" t="s">
        <v>292</v>
      </c>
      <c r="I252" s="10" t="s">
        <v>292</v>
      </c>
      <c r="J252" s="10">
        <v>1</v>
      </c>
      <c r="K252" s="18" t="s">
        <v>3798</v>
      </c>
    </row>
    <row r="253" spans="1:11" customFormat="1">
      <c r="A253" s="10">
        <v>1609</v>
      </c>
      <c r="B253" s="10" t="s">
        <v>3802</v>
      </c>
      <c r="C253" s="10" t="s">
        <v>588</v>
      </c>
      <c r="D253" s="17"/>
      <c r="E253" s="10" t="s">
        <v>68</v>
      </c>
      <c r="F253" s="10" t="s">
        <v>67</v>
      </c>
      <c r="G253" s="10" t="s">
        <v>67</v>
      </c>
      <c r="H253" s="10" t="s">
        <v>292</v>
      </c>
      <c r="I253" s="10" t="s">
        <v>292</v>
      </c>
      <c r="J253" s="10">
        <v>1</v>
      </c>
      <c r="K253" s="18" t="s">
        <v>3803</v>
      </c>
    </row>
    <row r="254" spans="1:11" customFormat="1">
      <c r="A254" s="10">
        <v>1610</v>
      </c>
      <c r="B254" s="10" t="s">
        <v>3804</v>
      </c>
      <c r="C254" s="10" t="s">
        <v>588</v>
      </c>
      <c r="D254" s="17"/>
      <c r="E254" s="10" t="s">
        <v>68</v>
      </c>
      <c r="F254" s="10" t="s">
        <v>67</v>
      </c>
      <c r="G254" s="10" t="s">
        <v>67</v>
      </c>
      <c r="H254" s="10" t="s">
        <v>292</v>
      </c>
      <c r="I254" s="10" t="s">
        <v>292</v>
      </c>
      <c r="J254" s="10">
        <v>1</v>
      </c>
      <c r="K254" s="18" t="s">
        <v>3803</v>
      </c>
    </row>
    <row r="255" spans="1:11" customFormat="1">
      <c r="A255" s="10">
        <v>1611</v>
      </c>
      <c r="B255" s="10" t="s">
        <v>3805</v>
      </c>
      <c r="C255" s="10" t="s">
        <v>588</v>
      </c>
      <c r="D255" s="17"/>
      <c r="E255" s="10" t="s">
        <v>68</v>
      </c>
      <c r="F255" s="10" t="s">
        <v>67</v>
      </c>
      <c r="G255" s="10" t="s">
        <v>67</v>
      </c>
      <c r="H255" s="10" t="s">
        <v>292</v>
      </c>
      <c r="I255" s="10" t="s">
        <v>292</v>
      </c>
      <c r="J255" s="10">
        <v>1</v>
      </c>
      <c r="K255" s="18" t="s">
        <v>3803</v>
      </c>
    </row>
    <row r="256" spans="1:11" customFormat="1">
      <c r="A256" s="10">
        <v>1612</v>
      </c>
      <c r="B256" s="10" t="s">
        <v>3806</v>
      </c>
      <c r="C256" s="10" t="s">
        <v>588</v>
      </c>
      <c r="D256" s="17"/>
      <c r="E256" s="10" t="s">
        <v>68</v>
      </c>
      <c r="F256" s="10" t="s">
        <v>67</v>
      </c>
      <c r="G256" s="10" t="s">
        <v>67</v>
      </c>
      <c r="H256" s="10" t="s">
        <v>292</v>
      </c>
      <c r="I256" s="10" t="s">
        <v>292</v>
      </c>
      <c r="J256" s="10">
        <v>1</v>
      </c>
      <c r="K256" s="18" t="s">
        <v>3807</v>
      </c>
    </row>
    <row r="257" spans="1:11" customFormat="1">
      <c r="A257" s="10">
        <v>1613</v>
      </c>
      <c r="B257" s="10" t="s">
        <v>3808</v>
      </c>
      <c r="C257" s="10" t="s">
        <v>588</v>
      </c>
      <c r="D257" s="17"/>
      <c r="E257" s="10" t="s">
        <v>68</v>
      </c>
      <c r="F257" s="10" t="s">
        <v>67</v>
      </c>
      <c r="G257" s="10" t="s">
        <v>67</v>
      </c>
      <c r="H257" s="10" t="s">
        <v>292</v>
      </c>
      <c r="I257" s="10" t="s">
        <v>292</v>
      </c>
      <c r="J257" s="10">
        <v>1</v>
      </c>
      <c r="K257" s="18" t="s">
        <v>3807</v>
      </c>
    </row>
    <row r="258" spans="1:11" customFormat="1">
      <c r="A258" s="10">
        <v>1614</v>
      </c>
      <c r="B258" s="10" t="s">
        <v>3809</v>
      </c>
      <c r="C258" s="10" t="s">
        <v>588</v>
      </c>
      <c r="D258" s="17"/>
      <c r="E258" s="10" t="s">
        <v>68</v>
      </c>
      <c r="F258" s="10" t="s">
        <v>67</v>
      </c>
      <c r="G258" s="10" t="s">
        <v>67</v>
      </c>
      <c r="H258" s="10" t="s">
        <v>292</v>
      </c>
      <c r="I258" s="10" t="s">
        <v>292</v>
      </c>
      <c r="J258" s="10">
        <v>1</v>
      </c>
      <c r="K258" s="18" t="s">
        <v>3810</v>
      </c>
    </row>
    <row r="259" spans="1:11" customFormat="1">
      <c r="A259" s="10">
        <v>1615</v>
      </c>
      <c r="B259" s="10" t="s">
        <v>3811</v>
      </c>
      <c r="C259" s="10" t="s">
        <v>588</v>
      </c>
      <c r="D259" s="17">
        <v>1042</v>
      </c>
      <c r="E259" s="10" t="s">
        <v>68</v>
      </c>
      <c r="F259" s="10" t="s">
        <v>67</v>
      </c>
      <c r="G259" s="10" t="s">
        <v>67</v>
      </c>
      <c r="H259" s="10" t="s">
        <v>292</v>
      </c>
      <c r="I259" s="10" t="s">
        <v>292</v>
      </c>
      <c r="J259" s="10">
        <v>1</v>
      </c>
      <c r="K259" s="18" t="s">
        <v>3810</v>
      </c>
    </row>
    <row r="260" spans="1:11" customFormat="1">
      <c r="A260" s="10">
        <v>1616</v>
      </c>
      <c r="B260" s="10" t="s">
        <v>3812</v>
      </c>
      <c r="C260" s="10" t="s">
        <v>588</v>
      </c>
      <c r="D260" s="17"/>
      <c r="E260" s="10" t="s">
        <v>68</v>
      </c>
      <c r="F260" s="10" t="s">
        <v>67</v>
      </c>
      <c r="G260" s="10" t="s">
        <v>67</v>
      </c>
      <c r="H260" s="10" t="s">
        <v>292</v>
      </c>
      <c r="I260" s="10" t="s">
        <v>292</v>
      </c>
      <c r="J260" s="10">
        <v>1</v>
      </c>
      <c r="K260" s="18" t="s">
        <v>3810</v>
      </c>
    </row>
    <row r="261" spans="1:11" customFormat="1">
      <c r="A261" s="10">
        <v>1622</v>
      </c>
      <c r="B261" s="10" t="s">
        <v>3813</v>
      </c>
      <c r="C261" s="10" t="s">
        <v>588</v>
      </c>
      <c r="D261" s="17"/>
      <c r="E261" s="10" t="s">
        <v>4</v>
      </c>
      <c r="F261" s="10" t="s">
        <v>67</v>
      </c>
      <c r="G261" s="10" t="s">
        <v>67</v>
      </c>
      <c r="H261" s="10" t="s">
        <v>292</v>
      </c>
      <c r="I261" s="10" t="s">
        <v>292</v>
      </c>
      <c r="J261" s="10">
        <v>25</v>
      </c>
      <c r="K261" s="18" t="s">
        <v>3814</v>
      </c>
    </row>
    <row r="262" spans="1:11" customFormat="1">
      <c r="A262" s="10">
        <v>1623</v>
      </c>
      <c r="B262" s="10" t="s">
        <v>3815</v>
      </c>
      <c r="C262" s="10" t="s">
        <v>588</v>
      </c>
      <c r="D262" s="17"/>
      <c r="E262" s="10" t="s">
        <v>68</v>
      </c>
      <c r="F262" s="10" t="s">
        <v>67</v>
      </c>
      <c r="G262" s="10" t="s">
        <v>67</v>
      </c>
      <c r="H262" s="10" t="s">
        <v>292</v>
      </c>
      <c r="I262" s="10" t="s">
        <v>292</v>
      </c>
      <c r="J262" s="10">
        <v>1</v>
      </c>
      <c r="K262" s="18" t="s">
        <v>589</v>
      </c>
    </row>
    <row r="263" spans="1:11">
      <c r="A263" s="10">
        <v>1624</v>
      </c>
      <c r="B263" s="10" t="s">
        <v>587</v>
      </c>
      <c r="C263" s="10" t="s">
        <v>588</v>
      </c>
      <c r="D263" s="17"/>
      <c r="E263" s="10" t="s">
        <v>68</v>
      </c>
      <c r="F263" s="10" t="s">
        <v>68</v>
      </c>
      <c r="G263" s="10" t="s">
        <v>67</v>
      </c>
      <c r="H263" s="10" t="s">
        <v>292</v>
      </c>
      <c r="I263" s="10" t="s">
        <v>292</v>
      </c>
      <c r="J263" s="10">
        <v>1</v>
      </c>
      <c r="K263" s="18" t="s">
        <v>589</v>
      </c>
    </row>
    <row r="264" spans="1:11" customFormat="1">
      <c r="A264" s="10">
        <v>1625</v>
      </c>
      <c r="B264" s="10" t="s">
        <v>3816</v>
      </c>
      <c r="C264" s="10" t="s">
        <v>588</v>
      </c>
      <c r="D264" s="17"/>
      <c r="E264" s="10" t="s">
        <v>68</v>
      </c>
      <c r="F264" s="10" t="s">
        <v>67</v>
      </c>
      <c r="G264" s="10" t="s">
        <v>67</v>
      </c>
      <c r="H264" s="10" t="s">
        <v>292</v>
      </c>
      <c r="I264" s="10" t="s">
        <v>292</v>
      </c>
      <c r="J264" s="10">
        <v>1</v>
      </c>
      <c r="K264" s="18" t="s">
        <v>589</v>
      </c>
    </row>
    <row r="265" spans="1:11" customFormat="1">
      <c r="A265" s="10">
        <v>1626</v>
      </c>
      <c r="B265" s="10" t="s">
        <v>3817</v>
      </c>
      <c r="C265" s="10" t="s">
        <v>588</v>
      </c>
      <c r="D265" s="17"/>
      <c r="E265" s="10" t="s">
        <v>68</v>
      </c>
      <c r="F265" s="10" t="s">
        <v>67</v>
      </c>
      <c r="G265" s="10" t="s">
        <v>67</v>
      </c>
      <c r="H265" s="10" t="s">
        <v>292</v>
      </c>
      <c r="I265" s="10" t="s">
        <v>292</v>
      </c>
      <c r="J265" s="10">
        <v>1</v>
      </c>
      <c r="K265" s="18" t="s">
        <v>589</v>
      </c>
    </row>
    <row r="266" spans="1:11" customFormat="1">
      <c r="A266" s="10">
        <v>1631</v>
      </c>
      <c r="B266" s="10" t="s">
        <v>3818</v>
      </c>
      <c r="C266" s="10" t="s">
        <v>588</v>
      </c>
      <c r="D266" s="17"/>
      <c r="E266" s="10" t="s">
        <v>68</v>
      </c>
      <c r="F266" s="10" t="s">
        <v>67</v>
      </c>
      <c r="G266" s="10" t="s">
        <v>67</v>
      </c>
      <c r="H266" s="10" t="s">
        <v>292</v>
      </c>
      <c r="I266" s="10" t="s">
        <v>292</v>
      </c>
      <c r="J266" s="10">
        <v>1</v>
      </c>
      <c r="K266" s="18" t="s">
        <v>3819</v>
      </c>
    </row>
    <row r="267" spans="1:11" customFormat="1">
      <c r="A267" s="10">
        <v>1632</v>
      </c>
      <c r="B267" s="10" t="s">
        <v>3820</v>
      </c>
      <c r="C267" s="10" t="s">
        <v>588</v>
      </c>
      <c r="D267" s="17"/>
      <c r="E267" s="10" t="s">
        <v>68</v>
      </c>
      <c r="F267" s="10" t="s">
        <v>67</v>
      </c>
      <c r="G267" s="10" t="s">
        <v>67</v>
      </c>
      <c r="H267" s="10" t="s">
        <v>292</v>
      </c>
      <c r="I267" s="10" t="s">
        <v>292</v>
      </c>
      <c r="J267" s="10">
        <v>1</v>
      </c>
      <c r="K267" s="18" t="s">
        <v>3821</v>
      </c>
    </row>
    <row r="268" spans="1:11" customFormat="1">
      <c r="A268" s="10">
        <v>1649</v>
      </c>
      <c r="B268" s="10" t="s">
        <v>3822</v>
      </c>
      <c r="C268" s="10" t="s">
        <v>588</v>
      </c>
      <c r="D268" s="17"/>
      <c r="E268" s="10" t="s">
        <v>68</v>
      </c>
      <c r="F268" s="10" t="s">
        <v>67</v>
      </c>
      <c r="G268" s="10" t="s">
        <v>67</v>
      </c>
      <c r="H268" s="10" t="s">
        <v>292</v>
      </c>
      <c r="I268" s="10" t="s">
        <v>292</v>
      </c>
      <c r="J268" s="10">
        <v>1</v>
      </c>
      <c r="K268" s="18" t="s">
        <v>3823</v>
      </c>
    </row>
    <row r="269" spans="1:11" customFormat="1">
      <c r="A269" s="10">
        <v>1650</v>
      </c>
      <c r="B269" s="10" t="s">
        <v>3824</v>
      </c>
      <c r="C269" s="10" t="s">
        <v>588</v>
      </c>
      <c r="D269" s="17"/>
      <c r="E269" s="10" t="s">
        <v>67</v>
      </c>
      <c r="F269" s="10" t="s">
        <v>67</v>
      </c>
      <c r="G269" s="10" t="s">
        <v>67</v>
      </c>
      <c r="H269" s="10" t="s">
        <v>292</v>
      </c>
      <c r="I269" s="10" t="s">
        <v>292</v>
      </c>
      <c r="J269" s="10">
        <v>1</v>
      </c>
      <c r="K269" s="18" t="s">
        <v>3823</v>
      </c>
    </row>
    <row r="270" spans="1:11" customFormat="1">
      <c r="A270" s="10">
        <v>1651</v>
      </c>
      <c r="B270" s="10" t="s">
        <v>3825</v>
      </c>
      <c r="C270" s="10" t="s">
        <v>588</v>
      </c>
      <c r="D270" s="17"/>
      <c r="E270" s="10" t="s">
        <v>68</v>
      </c>
      <c r="F270" s="10" t="s">
        <v>67</v>
      </c>
      <c r="G270" s="10" t="s">
        <v>67</v>
      </c>
      <c r="H270" s="10" t="s">
        <v>292</v>
      </c>
      <c r="I270" s="10" t="s">
        <v>292</v>
      </c>
      <c r="J270" s="10">
        <v>1</v>
      </c>
      <c r="K270" s="18" t="s">
        <v>3823</v>
      </c>
    </row>
    <row r="271" spans="1:11" customFormat="1">
      <c r="A271" s="10">
        <v>1674</v>
      </c>
      <c r="B271" s="10" t="s">
        <v>3826</v>
      </c>
      <c r="C271" s="10" t="s">
        <v>588</v>
      </c>
      <c r="D271" s="17"/>
      <c r="E271" s="10" t="s">
        <v>4</v>
      </c>
      <c r="F271" s="10" t="s">
        <v>67</v>
      </c>
      <c r="G271" s="10" t="s">
        <v>67</v>
      </c>
      <c r="H271" s="10" t="s">
        <v>292</v>
      </c>
      <c r="I271" s="10" t="s">
        <v>292</v>
      </c>
      <c r="J271" s="10">
        <v>1</v>
      </c>
      <c r="K271" s="18" t="s">
        <v>3827</v>
      </c>
    </row>
    <row r="272" spans="1:11" customFormat="1">
      <c r="A272" s="10">
        <v>1675</v>
      </c>
      <c r="B272" s="10" t="s">
        <v>3828</v>
      </c>
      <c r="C272" s="10" t="s">
        <v>588</v>
      </c>
      <c r="D272" s="17"/>
      <c r="E272" s="10" t="s">
        <v>4</v>
      </c>
      <c r="F272" s="10" t="s">
        <v>67</v>
      </c>
      <c r="G272" s="10" t="s">
        <v>67</v>
      </c>
      <c r="H272" s="10" t="s">
        <v>292</v>
      </c>
      <c r="I272" s="10" t="s">
        <v>292</v>
      </c>
      <c r="J272" s="10">
        <v>1</v>
      </c>
      <c r="K272" s="18" t="s">
        <v>3827</v>
      </c>
    </row>
    <row r="273" spans="1:11" customFormat="1">
      <c r="A273" s="10">
        <v>1676</v>
      </c>
      <c r="B273" s="10" t="s">
        <v>3829</v>
      </c>
      <c r="C273" s="10" t="s">
        <v>588</v>
      </c>
      <c r="D273" s="17"/>
      <c r="E273" s="10" t="s">
        <v>67</v>
      </c>
      <c r="F273" s="10" t="s">
        <v>67</v>
      </c>
      <c r="G273" s="10" t="s">
        <v>67</v>
      </c>
      <c r="H273" s="10" t="s">
        <v>292</v>
      </c>
      <c r="I273" s="10" t="s">
        <v>292</v>
      </c>
      <c r="J273" s="10">
        <v>1</v>
      </c>
      <c r="K273" s="18" t="s">
        <v>3830</v>
      </c>
    </row>
    <row r="274" spans="1:11" customFormat="1">
      <c r="A274" s="10">
        <v>1677</v>
      </c>
      <c r="B274" s="10" t="s">
        <v>3831</v>
      </c>
      <c r="C274" s="10" t="s">
        <v>588</v>
      </c>
      <c r="D274" s="17"/>
      <c r="E274" s="10" t="s">
        <v>67</v>
      </c>
      <c r="F274" s="10" t="s">
        <v>67</v>
      </c>
      <c r="G274" s="10" t="s">
        <v>67</v>
      </c>
      <c r="H274" s="10" t="s">
        <v>292</v>
      </c>
      <c r="I274" s="10" t="s">
        <v>292</v>
      </c>
      <c r="J274" s="10">
        <v>1</v>
      </c>
      <c r="K274" s="18" t="s">
        <v>3830</v>
      </c>
    </row>
    <row r="275" spans="1:11" customFormat="1">
      <c r="A275" s="10">
        <v>1678</v>
      </c>
      <c r="B275" s="10" t="s">
        <v>3832</v>
      </c>
      <c r="C275" s="10" t="s">
        <v>588</v>
      </c>
      <c r="D275" s="17"/>
      <c r="E275" s="10" t="s">
        <v>68</v>
      </c>
      <c r="F275" s="10" t="s">
        <v>67</v>
      </c>
      <c r="G275" s="10" t="s">
        <v>67</v>
      </c>
      <c r="H275" s="10" t="s">
        <v>292</v>
      </c>
      <c r="I275" s="10" t="s">
        <v>292</v>
      </c>
      <c r="J275" s="10">
        <v>1</v>
      </c>
      <c r="K275" s="18" t="s">
        <v>3833</v>
      </c>
    </row>
    <row r="276" spans="1:11" customFormat="1">
      <c r="A276" s="10">
        <v>1679</v>
      </c>
      <c r="B276" s="10" t="s">
        <v>3834</v>
      </c>
      <c r="C276" s="10" t="s">
        <v>588</v>
      </c>
      <c r="D276" s="17"/>
      <c r="E276" s="10" t="s">
        <v>68</v>
      </c>
      <c r="F276" s="10" t="s">
        <v>67</v>
      </c>
      <c r="G276" s="10" t="s">
        <v>67</v>
      </c>
      <c r="H276" s="10" t="s">
        <v>292</v>
      </c>
      <c r="I276" s="10" t="s">
        <v>292</v>
      </c>
      <c r="J276" s="10">
        <v>1</v>
      </c>
      <c r="K276" s="18" t="s">
        <v>3833</v>
      </c>
    </row>
    <row r="277" spans="1:11" customFormat="1">
      <c r="A277" s="10">
        <v>1680</v>
      </c>
      <c r="B277" s="10" t="s">
        <v>3835</v>
      </c>
      <c r="C277" s="10" t="s">
        <v>588</v>
      </c>
      <c r="D277" s="17"/>
      <c r="E277" s="10" t="s">
        <v>68</v>
      </c>
      <c r="F277" s="10" t="s">
        <v>67</v>
      </c>
      <c r="G277" s="10" t="s">
        <v>67</v>
      </c>
      <c r="H277" s="10" t="s">
        <v>292</v>
      </c>
      <c r="I277" s="10" t="s">
        <v>292</v>
      </c>
      <c r="J277" s="10">
        <v>1</v>
      </c>
      <c r="K277" s="18" t="s">
        <v>3833</v>
      </c>
    </row>
    <row r="278" spans="1:11" customFormat="1">
      <c r="A278" s="10">
        <v>1681</v>
      </c>
      <c r="B278" s="10" t="s">
        <v>3836</v>
      </c>
      <c r="C278" s="10" t="s">
        <v>588</v>
      </c>
      <c r="D278" s="17"/>
      <c r="E278" s="10" t="s">
        <v>68</v>
      </c>
      <c r="F278" s="10" t="s">
        <v>67</v>
      </c>
      <c r="G278" s="10" t="s">
        <v>67</v>
      </c>
      <c r="H278" s="10" t="s">
        <v>292</v>
      </c>
      <c r="I278" s="10" t="s">
        <v>292</v>
      </c>
      <c r="J278" s="10">
        <v>1</v>
      </c>
      <c r="K278" s="18" t="s">
        <v>3833</v>
      </c>
    </row>
    <row r="279" spans="1:11" customFormat="1">
      <c r="A279" s="10">
        <v>1682</v>
      </c>
      <c r="B279" s="10" t="s">
        <v>3837</v>
      </c>
      <c r="C279" s="10" t="s">
        <v>588</v>
      </c>
      <c r="D279" s="17"/>
      <c r="E279" s="10" t="s">
        <v>68</v>
      </c>
      <c r="F279" s="10" t="s">
        <v>67</v>
      </c>
      <c r="G279" s="10" t="s">
        <v>67</v>
      </c>
      <c r="H279" s="10" t="s">
        <v>292</v>
      </c>
      <c r="I279" s="10" t="s">
        <v>292</v>
      </c>
      <c r="J279" s="10">
        <v>1</v>
      </c>
      <c r="K279" s="18" t="s">
        <v>3833</v>
      </c>
    </row>
    <row r="280" spans="1:11" customFormat="1">
      <c r="A280" s="10">
        <v>1683</v>
      </c>
      <c r="B280" s="10" t="s">
        <v>3838</v>
      </c>
      <c r="C280" s="10" t="s">
        <v>588</v>
      </c>
      <c r="D280" s="17"/>
      <c r="E280" s="10" t="s">
        <v>68</v>
      </c>
      <c r="F280" s="10" t="s">
        <v>67</v>
      </c>
      <c r="G280" s="10" t="s">
        <v>67</v>
      </c>
      <c r="H280" s="10" t="s">
        <v>292</v>
      </c>
      <c r="I280" s="10" t="s">
        <v>292</v>
      </c>
      <c r="J280" s="10">
        <v>1</v>
      </c>
      <c r="K280" s="18" t="s">
        <v>3833</v>
      </c>
    </row>
    <row r="281" spans="1:11" customFormat="1">
      <c r="A281" s="10">
        <v>1684</v>
      </c>
      <c r="B281" s="10" t="s">
        <v>3839</v>
      </c>
      <c r="C281" s="10" t="s">
        <v>588</v>
      </c>
      <c r="D281" s="17"/>
      <c r="E281" s="10" t="s">
        <v>68</v>
      </c>
      <c r="F281" s="10" t="s">
        <v>67</v>
      </c>
      <c r="G281" s="10" t="s">
        <v>67</v>
      </c>
      <c r="H281" s="10" t="s">
        <v>292</v>
      </c>
      <c r="I281" s="10" t="s">
        <v>292</v>
      </c>
      <c r="J281" s="10">
        <v>1</v>
      </c>
      <c r="K281" s="18" t="s">
        <v>3833</v>
      </c>
    </row>
    <row r="282" spans="1:11" customFormat="1">
      <c r="A282" s="10">
        <v>1685</v>
      </c>
      <c r="B282" s="10" t="s">
        <v>3840</v>
      </c>
      <c r="C282" s="10" t="s">
        <v>588</v>
      </c>
      <c r="D282" s="17"/>
      <c r="E282" s="10" t="s">
        <v>68</v>
      </c>
      <c r="F282" s="10" t="s">
        <v>67</v>
      </c>
      <c r="G282" s="10" t="s">
        <v>67</v>
      </c>
      <c r="H282" s="10" t="s">
        <v>292</v>
      </c>
      <c r="I282" s="10" t="s">
        <v>292</v>
      </c>
      <c r="J282" s="10">
        <v>1</v>
      </c>
      <c r="K282" s="18" t="s">
        <v>3833</v>
      </c>
    </row>
    <row r="283" spans="1:11" customFormat="1">
      <c r="A283" s="10">
        <v>1686</v>
      </c>
      <c r="B283" s="10" t="s">
        <v>3841</v>
      </c>
      <c r="C283" s="10" t="s">
        <v>588</v>
      </c>
      <c r="D283" s="17"/>
      <c r="E283" s="10" t="s">
        <v>68</v>
      </c>
      <c r="F283" s="10" t="s">
        <v>67</v>
      </c>
      <c r="G283" s="10" t="s">
        <v>67</v>
      </c>
      <c r="H283" s="10" t="s">
        <v>292</v>
      </c>
      <c r="I283" s="10" t="s">
        <v>292</v>
      </c>
      <c r="J283" s="10">
        <v>1</v>
      </c>
      <c r="K283" s="18" t="s">
        <v>3833</v>
      </c>
    </row>
    <row r="284" spans="1:11" customFormat="1">
      <c r="A284" s="10">
        <v>1687</v>
      </c>
      <c r="B284" s="10" t="s">
        <v>3842</v>
      </c>
      <c r="C284" s="10" t="s">
        <v>588</v>
      </c>
      <c r="D284" s="17"/>
      <c r="E284" s="10" t="s">
        <v>4</v>
      </c>
      <c r="F284" s="10" t="s">
        <v>67</v>
      </c>
      <c r="G284" s="10" t="s">
        <v>67</v>
      </c>
      <c r="H284" s="10" t="s">
        <v>292</v>
      </c>
      <c r="I284" s="10" t="s">
        <v>292</v>
      </c>
      <c r="J284" s="10">
        <v>1</v>
      </c>
      <c r="K284" s="18" t="s">
        <v>3833</v>
      </c>
    </row>
    <row r="285" spans="1:11" customFormat="1">
      <c r="A285" s="10">
        <v>1688</v>
      </c>
      <c r="B285" s="10" t="s">
        <v>3843</v>
      </c>
      <c r="C285" s="10" t="s">
        <v>588</v>
      </c>
      <c r="D285" s="17"/>
      <c r="E285" s="10" t="s">
        <v>4</v>
      </c>
      <c r="F285" s="10" t="s">
        <v>67</v>
      </c>
      <c r="G285" s="10" t="s">
        <v>67</v>
      </c>
      <c r="H285" s="10" t="s">
        <v>292</v>
      </c>
      <c r="I285" s="10" t="s">
        <v>292</v>
      </c>
      <c r="J285" s="10">
        <v>1</v>
      </c>
      <c r="K285" s="18" t="s">
        <v>3833</v>
      </c>
    </row>
    <row r="286" spans="1:11" customFormat="1">
      <c r="A286" s="10">
        <v>1689</v>
      </c>
      <c r="B286" s="10" t="s">
        <v>3844</v>
      </c>
      <c r="C286" s="10" t="s">
        <v>588</v>
      </c>
      <c r="D286" s="17"/>
      <c r="E286" s="10" t="s">
        <v>4</v>
      </c>
      <c r="F286" s="10" t="s">
        <v>67</v>
      </c>
      <c r="G286" s="10" t="s">
        <v>67</v>
      </c>
      <c r="H286" s="10" t="s">
        <v>292</v>
      </c>
      <c r="I286" s="10" t="s">
        <v>292</v>
      </c>
      <c r="J286" s="10">
        <v>1</v>
      </c>
      <c r="K286" s="18" t="s">
        <v>3833</v>
      </c>
    </row>
    <row r="287" spans="1:11" customFormat="1">
      <c r="A287" s="10">
        <v>1690</v>
      </c>
      <c r="B287" s="10" t="s">
        <v>3845</v>
      </c>
      <c r="C287" s="10" t="s">
        <v>588</v>
      </c>
      <c r="D287" s="17"/>
      <c r="E287" s="10" t="s">
        <v>4</v>
      </c>
      <c r="F287" s="10" t="s">
        <v>67</v>
      </c>
      <c r="G287" s="10" t="s">
        <v>67</v>
      </c>
      <c r="H287" s="10" t="s">
        <v>292</v>
      </c>
      <c r="I287" s="10" t="s">
        <v>292</v>
      </c>
      <c r="J287" s="10">
        <v>1</v>
      </c>
      <c r="K287" s="18" t="s">
        <v>3833</v>
      </c>
    </row>
    <row r="288" spans="1:11" customFormat="1">
      <c r="A288" s="10">
        <v>1691</v>
      </c>
      <c r="B288" s="10" t="s">
        <v>3846</v>
      </c>
      <c r="C288" s="10" t="s">
        <v>588</v>
      </c>
      <c r="D288" s="17"/>
      <c r="E288" s="10" t="s">
        <v>4</v>
      </c>
      <c r="F288" s="10" t="s">
        <v>67</v>
      </c>
      <c r="G288" s="10" t="s">
        <v>67</v>
      </c>
      <c r="H288" s="10" t="s">
        <v>292</v>
      </c>
      <c r="I288" s="10" t="s">
        <v>292</v>
      </c>
      <c r="J288" s="10">
        <v>1</v>
      </c>
      <c r="K288" s="18" t="s">
        <v>3833</v>
      </c>
    </row>
    <row r="289" spans="1:11" customFormat="1">
      <c r="A289" s="10">
        <v>1692</v>
      </c>
      <c r="B289" s="10" t="s">
        <v>3847</v>
      </c>
      <c r="C289" s="10" t="s">
        <v>588</v>
      </c>
      <c r="D289" s="17"/>
      <c r="E289" s="10" t="s">
        <v>4</v>
      </c>
      <c r="F289" s="10" t="s">
        <v>67</v>
      </c>
      <c r="G289" s="10" t="s">
        <v>67</v>
      </c>
      <c r="H289" s="10" t="s">
        <v>292</v>
      </c>
      <c r="I289" s="10" t="s">
        <v>292</v>
      </c>
      <c r="J289" s="10">
        <v>1</v>
      </c>
      <c r="K289" s="18" t="s">
        <v>3833</v>
      </c>
    </row>
    <row r="290" spans="1:11" customFormat="1">
      <c r="A290" s="10">
        <v>1693</v>
      </c>
      <c r="B290" s="10" t="s">
        <v>3848</v>
      </c>
      <c r="C290" s="10" t="s">
        <v>588</v>
      </c>
      <c r="D290" s="17"/>
      <c r="E290" s="10" t="s">
        <v>4</v>
      </c>
      <c r="F290" s="10" t="s">
        <v>67</v>
      </c>
      <c r="G290" s="10" t="s">
        <v>67</v>
      </c>
      <c r="H290" s="10" t="s">
        <v>292</v>
      </c>
      <c r="I290" s="10" t="s">
        <v>292</v>
      </c>
      <c r="J290" s="10">
        <v>1</v>
      </c>
      <c r="K290" s="18" t="s">
        <v>3833</v>
      </c>
    </row>
    <row r="291" spans="1:11" customFormat="1">
      <c r="A291" s="10">
        <v>1694</v>
      </c>
      <c r="B291" s="10" t="s">
        <v>3849</v>
      </c>
      <c r="C291" s="10" t="s">
        <v>588</v>
      </c>
      <c r="D291" s="17"/>
      <c r="E291" s="10" t="s">
        <v>4</v>
      </c>
      <c r="F291" s="10" t="s">
        <v>67</v>
      </c>
      <c r="G291" s="10" t="s">
        <v>67</v>
      </c>
      <c r="H291" s="10" t="s">
        <v>292</v>
      </c>
      <c r="I291" s="10" t="s">
        <v>292</v>
      </c>
      <c r="J291" s="10">
        <v>1</v>
      </c>
      <c r="K291" s="18" t="s">
        <v>3833</v>
      </c>
    </row>
    <row r="292" spans="1:11" customFormat="1">
      <c r="A292" s="10">
        <v>1695</v>
      </c>
      <c r="B292" s="10" t="s">
        <v>3850</v>
      </c>
      <c r="C292" s="10" t="s">
        <v>588</v>
      </c>
      <c r="D292" s="17"/>
      <c r="E292" s="10" t="s">
        <v>4</v>
      </c>
      <c r="F292" s="10" t="s">
        <v>67</v>
      </c>
      <c r="G292" s="10" t="s">
        <v>67</v>
      </c>
      <c r="H292" s="10" t="s">
        <v>292</v>
      </c>
      <c r="I292" s="10" t="s">
        <v>292</v>
      </c>
      <c r="J292" s="10">
        <v>1</v>
      </c>
      <c r="K292" s="18" t="s">
        <v>3833</v>
      </c>
    </row>
    <row r="293" spans="1:11" customFormat="1">
      <c r="A293" s="10">
        <v>1696</v>
      </c>
      <c r="B293" s="10" t="s">
        <v>3851</v>
      </c>
      <c r="C293" s="10" t="s">
        <v>588</v>
      </c>
      <c r="D293" s="17"/>
      <c r="E293" s="10" t="s">
        <v>4</v>
      </c>
      <c r="F293" s="10" t="s">
        <v>67</v>
      </c>
      <c r="G293" s="10" t="s">
        <v>67</v>
      </c>
      <c r="H293" s="10" t="s">
        <v>292</v>
      </c>
      <c r="I293" s="10" t="s">
        <v>292</v>
      </c>
      <c r="J293" s="10">
        <v>1</v>
      </c>
      <c r="K293" s="18" t="s">
        <v>3833</v>
      </c>
    </row>
    <row r="294" spans="1:11" customFormat="1">
      <c r="A294" s="10">
        <v>1697</v>
      </c>
      <c r="B294" s="10" t="s">
        <v>3852</v>
      </c>
      <c r="C294" s="10" t="s">
        <v>588</v>
      </c>
      <c r="D294" s="17"/>
      <c r="E294" s="10" t="s">
        <v>4</v>
      </c>
      <c r="F294" s="10" t="s">
        <v>67</v>
      </c>
      <c r="G294" s="10" t="s">
        <v>67</v>
      </c>
      <c r="H294" s="10" t="s">
        <v>292</v>
      </c>
      <c r="I294" s="10" t="s">
        <v>292</v>
      </c>
      <c r="J294" s="10">
        <v>1</v>
      </c>
      <c r="K294" s="18" t="s">
        <v>3833</v>
      </c>
    </row>
    <row r="295" spans="1:11" customFormat="1">
      <c r="A295" s="10">
        <v>1698</v>
      </c>
      <c r="B295" s="10" t="s">
        <v>3853</v>
      </c>
      <c r="C295" s="10" t="s">
        <v>588</v>
      </c>
      <c r="D295" s="17">
        <v>1077</v>
      </c>
      <c r="E295" s="10" t="s">
        <v>68</v>
      </c>
      <c r="F295" s="10" t="s">
        <v>67</v>
      </c>
      <c r="G295" s="10" t="s">
        <v>68</v>
      </c>
      <c r="H295" s="10" t="s">
        <v>292</v>
      </c>
      <c r="I295" s="10" t="s">
        <v>292</v>
      </c>
      <c r="J295" s="10">
        <v>1</v>
      </c>
      <c r="K295" s="18" t="s">
        <v>3854</v>
      </c>
    </row>
    <row r="296" spans="1:11" customFormat="1">
      <c r="A296" s="10">
        <v>1699</v>
      </c>
      <c r="B296" s="10" t="s">
        <v>3855</v>
      </c>
      <c r="C296" s="10" t="s">
        <v>588</v>
      </c>
      <c r="D296" s="17"/>
      <c r="E296" s="10" t="s">
        <v>68</v>
      </c>
      <c r="F296" s="10" t="s">
        <v>67</v>
      </c>
      <c r="G296" s="10" t="s">
        <v>67</v>
      </c>
      <c r="H296" s="10" t="s">
        <v>292</v>
      </c>
      <c r="I296" s="10" t="s">
        <v>292</v>
      </c>
      <c r="J296" s="10">
        <v>1</v>
      </c>
      <c r="K296" s="18" t="s">
        <v>3856</v>
      </c>
    </row>
    <row r="297" spans="1:11" customFormat="1">
      <c r="A297" s="10">
        <v>1700</v>
      </c>
      <c r="B297" s="10" t="s">
        <v>3857</v>
      </c>
      <c r="C297" s="10" t="s">
        <v>588</v>
      </c>
      <c r="D297" s="17"/>
      <c r="E297" s="10" t="s">
        <v>68</v>
      </c>
      <c r="F297" s="10" t="s">
        <v>67</v>
      </c>
      <c r="G297" s="10" t="s">
        <v>67</v>
      </c>
      <c r="H297" s="10" t="s">
        <v>292</v>
      </c>
      <c r="I297" s="10" t="s">
        <v>292</v>
      </c>
      <c r="J297" s="10">
        <v>1</v>
      </c>
      <c r="K297" s="18" t="s">
        <v>3858</v>
      </c>
    </row>
    <row r="298" spans="1:11" customFormat="1">
      <c r="A298" s="10">
        <v>1701</v>
      </c>
      <c r="B298" s="10" t="s">
        <v>3859</v>
      </c>
      <c r="C298" s="10" t="s">
        <v>588</v>
      </c>
      <c r="D298" s="17"/>
      <c r="E298" s="10" t="s">
        <v>68</v>
      </c>
      <c r="F298" s="10" t="s">
        <v>67</v>
      </c>
      <c r="G298" s="10" t="s">
        <v>67</v>
      </c>
      <c r="H298" s="10" t="s">
        <v>292</v>
      </c>
      <c r="I298" s="10" t="s">
        <v>292</v>
      </c>
      <c r="J298" s="10">
        <v>1</v>
      </c>
      <c r="K298" s="18" t="s">
        <v>3858</v>
      </c>
    </row>
    <row r="299" spans="1:11" customFormat="1">
      <c r="A299" s="10">
        <v>1702</v>
      </c>
      <c r="B299" s="10" t="s">
        <v>3860</v>
      </c>
      <c r="C299" s="10" t="s">
        <v>588</v>
      </c>
      <c r="D299" s="17"/>
      <c r="E299" s="10" t="s">
        <v>4</v>
      </c>
      <c r="F299" s="10" t="s">
        <v>67</v>
      </c>
      <c r="G299" s="10" t="s">
        <v>67</v>
      </c>
      <c r="H299" s="10" t="s">
        <v>292</v>
      </c>
      <c r="I299" s="10" t="s">
        <v>292</v>
      </c>
      <c r="J299" s="10">
        <v>1</v>
      </c>
      <c r="K299" s="18" t="s">
        <v>3858</v>
      </c>
    </row>
    <row r="300" spans="1:11" customFormat="1">
      <c r="A300" s="10">
        <v>1703</v>
      </c>
      <c r="B300" s="10" t="s">
        <v>3861</v>
      </c>
      <c r="C300" s="10" t="s">
        <v>588</v>
      </c>
      <c r="D300" s="17"/>
      <c r="E300" s="10" t="s">
        <v>4</v>
      </c>
      <c r="F300" s="10" t="s">
        <v>67</v>
      </c>
      <c r="G300" s="10" t="s">
        <v>67</v>
      </c>
      <c r="H300" s="10" t="s">
        <v>292</v>
      </c>
      <c r="I300" s="10" t="s">
        <v>292</v>
      </c>
      <c r="J300" s="10">
        <v>1</v>
      </c>
      <c r="K300" s="18" t="s">
        <v>3858</v>
      </c>
    </row>
    <row r="301" spans="1:11" customFormat="1">
      <c r="A301" s="10">
        <v>1704</v>
      </c>
      <c r="B301" s="10" t="s">
        <v>3862</v>
      </c>
      <c r="C301" s="10" t="s">
        <v>588</v>
      </c>
      <c r="D301" s="17"/>
      <c r="E301" s="10" t="s">
        <v>68</v>
      </c>
      <c r="F301" s="10" t="s">
        <v>67</v>
      </c>
      <c r="G301" s="10" t="s">
        <v>67</v>
      </c>
      <c r="H301" s="10" t="s">
        <v>292</v>
      </c>
      <c r="I301" s="10" t="s">
        <v>292</v>
      </c>
      <c r="J301" s="10">
        <v>1</v>
      </c>
      <c r="K301" s="18" t="s">
        <v>3858</v>
      </c>
    </row>
    <row r="302" spans="1:11" customFormat="1">
      <c r="A302" s="10">
        <v>1705</v>
      </c>
      <c r="B302" s="10" t="s">
        <v>3863</v>
      </c>
      <c r="C302" s="10" t="s">
        <v>588</v>
      </c>
      <c r="D302" s="17"/>
      <c r="E302" s="10" t="s">
        <v>68</v>
      </c>
      <c r="F302" s="10" t="s">
        <v>67</v>
      </c>
      <c r="G302" s="10" t="s">
        <v>67</v>
      </c>
      <c r="H302" s="10" t="s">
        <v>292</v>
      </c>
      <c r="I302" s="10" t="s">
        <v>292</v>
      </c>
      <c r="J302" s="10">
        <v>1</v>
      </c>
      <c r="K302" s="18" t="s">
        <v>3858</v>
      </c>
    </row>
    <row r="303" spans="1:11" customFormat="1">
      <c r="A303" s="10">
        <v>1706</v>
      </c>
      <c r="B303" s="10" t="s">
        <v>3864</v>
      </c>
      <c r="C303" s="10" t="s">
        <v>588</v>
      </c>
      <c r="D303" s="17"/>
      <c r="E303" s="10" t="s">
        <v>68</v>
      </c>
      <c r="F303" s="10" t="s">
        <v>67</v>
      </c>
      <c r="G303" s="10" t="s">
        <v>67</v>
      </c>
      <c r="H303" s="10" t="s">
        <v>292</v>
      </c>
      <c r="I303" s="10" t="s">
        <v>292</v>
      </c>
      <c r="J303" s="10">
        <v>1</v>
      </c>
      <c r="K303" s="18" t="s">
        <v>3858</v>
      </c>
    </row>
    <row r="304" spans="1:11" customFormat="1">
      <c r="A304" s="10">
        <v>1707</v>
      </c>
      <c r="B304" s="10" t="s">
        <v>3865</v>
      </c>
      <c r="C304" s="10" t="s">
        <v>588</v>
      </c>
      <c r="D304" s="17"/>
      <c r="E304" s="10" t="s">
        <v>68</v>
      </c>
      <c r="F304" s="10" t="s">
        <v>67</v>
      </c>
      <c r="G304" s="10" t="s">
        <v>67</v>
      </c>
      <c r="H304" s="10" t="s">
        <v>292</v>
      </c>
      <c r="I304" s="10" t="s">
        <v>292</v>
      </c>
      <c r="J304" s="10">
        <v>1</v>
      </c>
      <c r="K304" s="18" t="s">
        <v>3866</v>
      </c>
    </row>
    <row r="305" spans="1:11">
      <c r="A305" s="10">
        <v>1708</v>
      </c>
      <c r="B305" s="10" t="s">
        <v>590</v>
      </c>
      <c r="C305" s="10" t="s">
        <v>591</v>
      </c>
      <c r="D305" s="17"/>
      <c r="E305" s="10" t="s">
        <v>68</v>
      </c>
      <c r="F305" s="10" t="s">
        <v>68</v>
      </c>
      <c r="G305" s="10" t="s">
        <v>67</v>
      </c>
      <c r="H305" s="10" t="s">
        <v>292</v>
      </c>
      <c r="I305" s="10" t="s">
        <v>292</v>
      </c>
      <c r="J305" s="10">
        <v>1</v>
      </c>
      <c r="K305" s="18" t="s">
        <v>592</v>
      </c>
    </row>
    <row r="306" spans="1:11" customFormat="1">
      <c r="A306" s="10">
        <v>1709</v>
      </c>
      <c r="B306" s="10" t="s">
        <v>3867</v>
      </c>
      <c r="C306" s="10" t="s">
        <v>591</v>
      </c>
      <c r="D306" s="17"/>
      <c r="E306" s="10" t="s">
        <v>68</v>
      </c>
      <c r="F306" s="10" t="s">
        <v>67</v>
      </c>
      <c r="G306" s="10" t="s">
        <v>67</v>
      </c>
      <c r="H306" s="10" t="s">
        <v>292</v>
      </c>
      <c r="I306" s="10" t="s">
        <v>292</v>
      </c>
      <c r="J306" s="10">
        <v>1</v>
      </c>
      <c r="K306" s="18" t="s">
        <v>592</v>
      </c>
    </row>
    <row r="307" spans="1:11" customFormat="1">
      <c r="A307" s="10">
        <v>1710</v>
      </c>
      <c r="B307" s="10" t="s">
        <v>3868</v>
      </c>
      <c r="C307" s="10" t="s">
        <v>591</v>
      </c>
      <c r="D307" s="17"/>
      <c r="E307" s="10" t="s">
        <v>68</v>
      </c>
      <c r="F307" s="10" t="s">
        <v>67</v>
      </c>
      <c r="G307" s="10" t="s">
        <v>67</v>
      </c>
      <c r="H307" s="10" t="s">
        <v>292</v>
      </c>
      <c r="I307" s="10" t="s">
        <v>292</v>
      </c>
      <c r="J307" s="10">
        <v>1</v>
      </c>
      <c r="K307" s="18" t="s">
        <v>3869</v>
      </c>
    </row>
    <row r="308" spans="1:11" customFormat="1">
      <c r="A308" s="10">
        <v>1711</v>
      </c>
      <c r="B308" s="10" t="s">
        <v>3870</v>
      </c>
      <c r="C308" s="10" t="s">
        <v>591</v>
      </c>
      <c r="D308" s="17"/>
      <c r="E308" s="10" t="s">
        <v>67</v>
      </c>
      <c r="F308" s="10" t="s">
        <v>67</v>
      </c>
      <c r="G308" s="10" t="s">
        <v>67</v>
      </c>
      <c r="H308" s="10" t="s">
        <v>4</v>
      </c>
      <c r="I308" s="10" t="s">
        <v>4</v>
      </c>
      <c r="J308" s="10">
        <v>1</v>
      </c>
      <c r="K308" s="18" t="s">
        <v>3871</v>
      </c>
    </row>
    <row r="309" spans="1:11">
      <c r="A309" s="10">
        <v>1712</v>
      </c>
      <c r="B309" s="10" t="s">
        <v>593</v>
      </c>
      <c r="C309" s="10" t="s">
        <v>591</v>
      </c>
      <c r="D309" s="17">
        <v>980</v>
      </c>
      <c r="E309" s="10" t="s">
        <v>67</v>
      </c>
      <c r="F309" s="10" t="s">
        <v>68</v>
      </c>
      <c r="G309" s="10" t="s">
        <v>67</v>
      </c>
      <c r="H309" s="10" t="s">
        <v>594</v>
      </c>
      <c r="I309" s="10" t="s">
        <v>113</v>
      </c>
      <c r="J309" s="10">
        <v>1</v>
      </c>
      <c r="K309" s="18" t="s">
        <v>595</v>
      </c>
    </row>
    <row r="310" spans="1:11" customFormat="1">
      <c r="A310" s="10">
        <v>1713</v>
      </c>
      <c r="B310" s="10" t="s">
        <v>3872</v>
      </c>
      <c r="C310" s="10" t="s">
        <v>591</v>
      </c>
      <c r="D310" s="17">
        <v>1012</v>
      </c>
      <c r="E310" s="10" t="s">
        <v>4</v>
      </c>
      <c r="F310" s="10" t="s">
        <v>67</v>
      </c>
      <c r="G310" s="10" t="s">
        <v>68</v>
      </c>
      <c r="H310" s="10" t="s">
        <v>3873</v>
      </c>
      <c r="I310" s="10" t="s">
        <v>318</v>
      </c>
      <c r="J310" s="10">
        <v>1</v>
      </c>
      <c r="K310" s="18" t="s">
        <v>3874</v>
      </c>
    </row>
    <row r="311" spans="1:11" customFormat="1">
      <c r="A311" s="10">
        <v>1714</v>
      </c>
      <c r="B311" s="10" t="s">
        <v>3875</v>
      </c>
      <c r="C311" s="10" t="s">
        <v>591</v>
      </c>
      <c r="D311" s="17">
        <v>1044</v>
      </c>
      <c r="E311" s="10" t="s">
        <v>4</v>
      </c>
      <c r="F311" s="10" t="s">
        <v>67</v>
      </c>
      <c r="G311" s="10" t="s">
        <v>67</v>
      </c>
      <c r="H311" s="10" t="s">
        <v>3876</v>
      </c>
      <c r="I311" s="10" t="s">
        <v>4</v>
      </c>
      <c r="J311" s="10">
        <v>1</v>
      </c>
      <c r="K311" s="18" t="s">
        <v>3877</v>
      </c>
    </row>
    <row r="312" spans="1:11" customFormat="1">
      <c r="A312" s="10">
        <v>1715</v>
      </c>
      <c r="B312" s="10" t="s">
        <v>3878</v>
      </c>
      <c r="C312" s="10" t="s">
        <v>591</v>
      </c>
      <c r="D312" s="17">
        <v>1123</v>
      </c>
      <c r="E312" s="10" t="s">
        <v>4</v>
      </c>
      <c r="F312" s="10" t="s">
        <v>67</v>
      </c>
      <c r="G312" s="10" t="s">
        <v>67</v>
      </c>
      <c r="H312" s="10" t="s">
        <v>3879</v>
      </c>
      <c r="I312" s="10" t="s">
        <v>319</v>
      </c>
      <c r="J312" s="10">
        <v>1</v>
      </c>
      <c r="K312" s="18" t="s">
        <v>3880</v>
      </c>
    </row>
    <row r="313" spans="1:11">
      <c r="A313" s="10">
        <v>1716</v>
      </c>
      <c r="B313" s="10" t="s">
        <v>596</v>
      </c>
      <c r="C313" s="10" t="s">
        <v>591</v>
      </c>
      <c r="D313" s="17">
        <v>961</v>
      </c>
      <c r="E313" s="10" t="s">
        <v>68</v>
      </c>
      <c r="F313" s="10" t="s">
        <v>68</v>
      </c>
      <c r="G313" s="10" t="s">
        <v>67</v>
      </c>
      <c r="H313" s="10" t="s">
        <v>597</v>
      </c>
      <c r="I313" s="10" t="s">
        <v>114</v>
      </c>
      <c r="J313" s="10">
        <v>1</v>
      </c>
      <c r="K313" s="18" t="s">
        <v>598</v>
      </c>
    </row>
    <row r="314" spans="1:11">
      <c r="A314" s="10">
        <v>1717</v>
      </c>
      <c r="B314" s="10" t="s">
        <v>599</v>
      </c>
      <c r="C314" s="10" t="s">
        <v>591</v>
      </c>
      <c r="D314" s="17">
        <v>1089</v>
      </c>
      <c r="E314" s="10" t="s">
        <v>67</v>
      </c>
      <c r="F314" s="10" t="s">
        <v>68</v>
      </c>
      <c r="G314" s="10" t="s">
        <v>67</v>
      </c>
      <c r="H314" s="10" t="s">
        <v>600</v>
      </c>
      <c r="I314" s="10" t="s">
        <v>115</v>
      </c>
      <c r="J314" s="10">
        <v>1</v>
      </c>
      <c r="K314" s="18" t="s">
        <v>601</v>
      </c>
    </row>
    <row r="315" spans="1:11">
      <c r="A315" s="10">
        <v>1718</v>
      </c>
      <c r="B315" s="10" t="s">
        <v>599</v>
      </c>
      <c r="C315" s="10" t="s">
        <v>591</v>
      </c>
      <c r="D315" s="17">
        <v>1113</v>
      </c>
      <c r="E315" s="10" t="s">
        <v>67</v>
      </c>
      <c r="F315" s="10" t="s">
        <v>68</v>
      </c>
      <c r="G315" s="10" t="s">
        <v>67</v>
      </c>
      <c r="H315" s="10" t="s">
        <v>602</v>
      </c>
      <c r="I315" s="10" t="s">
        <v>116</v>
      </c>
      <c r="J315" s="10">
        <v>1</v>
      </c>
      <c r="K315" s="18" t="s">
        <v>601</v>
      </c>
    </row>
    <row r="316" spans="1:11">
      <c r="A316" s="10">
        <v>1719</v>
      </c>
      <c r="B316" s="10" t="s">
        <v>599</v>
      </c>
      <c r="C316" s="10" t="s">
        <v>591</v>
      </c>
      <c r="D316" s="17">
        <v>1100</v>
      </c>
      <c r="E316" s="10" t="s">
        <v>67</v>
      </c>
      <c r="F316" s="10" t="s">
        <v>68</v>
      </c>
      <c r="G316" s="10" t="s">
        <v>67</v>
      </c>
      <c r="H316" s="10" t="s">
        <v>603</v>
      </c>
      <c r="I316" s="10" t="s">
        <v>117</v>
      </c>
      <c r="J316" s="10">
        <v>1</v>
      </c>
      <c r="K316" s="18" t="s">
        <v>601</v>
      </c>
    </row>
    <row r="317" spans="1:11">
      <c r="A317" s="10">
        <v>1720</v>
      </c>
      <c r="B317" s="10" t="s">
        <v>599</v>
      </c>
      <c r="C317" s="10" t="s">
        <v>591</v>
      </c>
      <c r="D317" s="17">
        <v>1094</v>
      </c>
      <c r="E317" s="10" t="s">
        <v>67</v>
      </c>
      <c r="F317" s="10" t="s">
        <v>68</v>
      </c>
      <c r="G317" s="10" t="s">
        <v>67</v>
      </c>
      <c r="H317" s="10" t="s">
        <v>604</v>
      </c>
      <c r="I317" s="10" t="s">
        <v>118</v>
      </c>
      <c r="J317" s="10">
        <v>1</v>
      </c>
      <c r="K317" s="18" t="s">
        <v>601</v>
      </c>
    </row>
    <row r="318" spans="1:11">
      <c r="A318" s="10">
        <v>1721</v>
      </c>
      <c r="B318" s="10" t="s">
        <v>599</v>
      </c>
      <c r="C318" s="10" t="s">
        <v>591</v>
      </c>
      <c r="D318" s="17">
        <v>1105</v>
      </c>
      <c r="E318" s="10" t="s">
        <v>67</v>
      </c>
      <c r="F318" s="10" t="s">
        <v>68</v>
      </c>
      <c r="G318" s="10" t="s">
        <v>67</v>
      </c>
      <c r="H318" s="10" t="s">
        <v>605</v>
      </c>
      <c r="I318" s="10" t="s">
        <v>119</v>
      </c>
      <c r="J318" s="10">
        <v>1</v>
      </c>
      <c r="K318" s="18" t="s">
        <v>601</v>
      </c>
    </row>
    <row r="319" spans="1:11" customFormat="1">
      <c r="A319" s="10">
        <v>1722</v>
      </c>
      <c r="B319" s="10" t="s">
        <v>3881</v>
      </c>
      <c r="C319" s="10" t="s">
        <v>591</v>
      </c>
      <c r="D319" s="17">
        <v>1125</v>
      </c>
      <c r="E319" s="10" t="s">
        <v>67</v>
      </c>
      <c r="F319" s="10" t="s">
        <v>67</v>
      </c>
      <c r="G319" s="10" t="s">
        <v>67</v>
      </c>
      <c r="H319" s="10" t="s">
        <v>3882</v>
      </c>
      <c r="I319" s="10" t="s">
        <v>292</v>
      </c>
      <c r="J319" s="10">
        <v>1</v>
      </c>
      <c r="K319" s="18" t="s">
        <v>3883</v>
      </c>
    </row>
    <row r="320" spans="1:11" customFormat="1">
      <c r="A320" s="10">
        <v>1726</v>
      </c>
      <c r="B320" s="10" t="s">
        <v>3884</v>
      </c>
      <c r="C320" s="10" t="s">
        <v>591</v>
      </c>
      <c r="D320" s="17">
        <v>1094</v>
      </c>
      <c r="E320" s="10" t="s">
        <v>68</v>
      </c>
      <c r="F320" s="10" t="s">
        <v>67</v>
      </c>
      <c r="G320" s="10" t="s">
        <v>67</v>
      </c>
      <c r="H320" s="10" t="s">
        <v>3885</v>
      </c>
      <c r="I320" s="10" t="s">
        <v>292</v>
      </c>
      <c r="J320" s="10">
        <v>1</v>
      </c>
      <c r="K320" s="18" t="s">
        <v>3886</v>
      </c>
    </row>
    <row r="321" spans="1:11" customFormat="1">
      <c r="A321" s="10">
        <v>1727</v>
      </c>
      <c r="B321" s="10" t="s">
        <v>3887</v>
      </c>
      <c r="C321" s="10" t="s">
        <v>591</v>
      </c>
      <c r="D321" s="17">
        <v>1104</v>
      </c>
      <c r="E321" s="10" t="s">
        <v>68</v>
      </c>
      <c r="F321" s="10" t="s">
        <v>67</v>
      </c>
      <c r="G321" s="10" t="s">
        <v>67</v>
      </c>
      <c r="H321" s="10" t="s">
        <v>3888</v>
      </c>
      <c r="I321" s="10" t="s">
        <v>320</v>
      </c>
      <c r="J321" s="10">
        <v>1</v>
      </c>
      <c r="K321" s="18" t="s">
        <v>3889</v>
      </c>
    </row>
    <row r="322" spans="1:11" customFormat="1">
      <c r="A322" s="10">
        <v>1730</v>
      </c>
      <c r="B322" s="10" t="s">
        <v>3890</v>
      </c>
      <c r="C322" s="10" t="s">
        <v>591</v>
      </c>
      <c r="D322" s="17"/>
      <c r="E322" s="10" t="s">
        <v>68</v>
      </c>
      <c r="F322" s="10" t="s">
        <v>67</v>
      </c>
      <c r="G322" s="10" t="s">
        <v>67</v>
      </c>
      <c r="H322" s="10" t="s">
        <v>292</v>
      </c>
      <c r="I322" s="10" t="s">
        <v>292</v>
      </c>
      <c r="J322" s="10">
        <v>1</v>
      </c>
      <c r="K322" s="18" t="s">
        <v>3891</v>
      </c>
    </row>
    <row r="323" spans="1:11" customFormat="1">
      <c r="A323" s="10">
        <v>1731</v>
      </c>
      <c r="B323" s="10" t="s">
        <v>3892</v>
      </c>
      <c r="C323" s="10" t="s">
        <v>591</v>
      </c>
      <c r="D323" s="17">
        <v>1119</v>
      </c>
      <c r="E323" s="10" t="s">
        <v>68</v>
      </c>
      <c r="F323" s="10" t="s">
        <v>67</v>
      </c>
      <c r="G323" s="10" t="s">
        <v>67</v>
      </c>
      <c r="H323" s="10" t="s">
        <v>3893</v>
      </c>
      <c r="I323" s="10" t="s">
        <v>292</v>
      </c>
      <c r="J323" s="10">
        <v>1</v>
      </c>
      <c r="K323" s="18" t="s">
        <v>3894</v>
      </c>
    </row>
    <row r="324" spans="1:11" customFormat="1">
      <c r="A324" s="10">
        <v>1732</v>
      </c>
      <c r="B324" s="10" t="s">
        <v>3895</v>
      </c>
      <c r="C324" s="10" t="s">
        <v>591</v>
      </c>
      <c r="D324" s="17"/>
      <c r="E324" s="10" t="s">
        <v>4</v>
      </c>
      <c r="F324" s="10" t="s">
        <v>67</v>
      </c>
      <c r="G324" s="10" t="s">
        <v>67</v>
      </c>
      <c r="H324" s="10" t="s">
        <v>292</v>
      </c>
      <c r="I324" s="10" t="s">
        <v>292</v>
      </c>
      <c r="J324" s="10">
        <v>1</v>
      </c>
      <c r="K324" s="18" t="s">
        <v>3896</v>
      </c>
    </row>
    <row r="325" spans="1:11" customFormat="1">
      <c r="A325" s="10">
        <v>1734</v>
      </c>
      <c r="B325" s="10" t="s">
        <v>3897</v>
      </c>
      <c r="C325" s="10" t="s">
        <v>591</v>
      </c>
      <c r="D325" s="17"/>
      <c r="E325" s="10" t="s">
        <v>68</v>
      </c>
      <c r="F325" s="10" t="s">
        <v>67</v>
      </c>
      <c r="G325" s="10" t="s">
        <v>67</v>
      </c>
      <c r="H325" s="10" t="s">
        <v>292</v>
      </c>
      <c r="I325" s="10" t="s">
        <v>292</v>
      </c>
      <c r="J325" s="10">
        <v>1</v>
      </c>
      <c r="K325" s="18" t="s">
        <v>3898</v>
      </c>
    </row>
    <row r="326" spans="1:11" customFormat="1">
      <c r="A326" s="10">
        <v>1735</v>
      </c>
      <c r="B326" s="10" t="s">
        <v>3899</v>
      </c>
      <c r="C326" s="10" t="s">
        <v>591</v>
      </c>
      <c r="D326" s="17"/>
      <c r="E326" s="10" t="s">
        <v>67</v>
      </c>
      <c r="F326" s="10" t="s">
        <v>67</v>
      </c>
      <c r="G326" s="10" t="s">
        <v>67</v>
      </c>
      <c r="H326" s="10" t="s">
        <v>4</v>
      </c>
      <c r="I326" s="10" t="s">
        <v>4</v>
      </c>
      <c r="J326" s="10">
        <v>1</v>
      </c>
      <c r="K326" s="18" t="s">
        <v>3900</v>
      </c>
    </row>
    <row r="327" spans="1:11" customFormat="1">
      <c r="A327" s="10">
        <v>1736</v>
      </c>
      <c r="B327" s="10" t="s">
        <v>3901</v>
      </c>
      <c r="C327" s="10" t="s">
        <v>591</v>
      </c>
      <c r="D327" s="17"/>
      <c r="E327" s="10" t="s">
        <v>67</v>
      </c>
      <c r="F327" s="10" t="s">
        <v>67</v>
      </c>
      <c r="G327" s="10" t="s">
        <v>67</v>
      </c>
      <c r="H327" s="10" t="s">
        <v>4</v>
      </c>
      <c r="I327" s="10" t="s">
        <v>4</v>
      </c>
      <c r="J327" s="10">
        <v>1</v>
      </c>
      <c r="K327" s="18" t="s">
        <v>3900</v>
      </c>
    </row>
    <row r="328" spans="1:11" customFormat="1">
      <c r="A328" s="10">
        <v>1737</v>
      </c>
      <c r="B328" s="10" t="s">
        <v>3902</v>
      </c>
      <c r="C328" s="10" t="s">
        <v>591</v>
      </c>
      <c r="D328" s="17"/>
      <c r="E328" s="10" t="s">
        <v>67</v>
      </c>
      <c r="F328" s="10" t="s">
        <v>67</v>
      </c>
      <c r="G328" s="10" t="s">
        <v>67</v>
      </c>
      <c r="H328" s="10" t="s">
        <v>4</v>
      </c>
      <c r="I328" s="10" t="s">
        <v>4</v>
      </c>
      <c r="J328" s="10">
        <v>1</v>
      </c>
      <c r="K328" s="18" t="s">
        <v>3900</v>
      </c>
    </row>
    <row r="329" spans="1:11" customFormat="1">
      <c r="A329" s="10">
        <v>1739</v>
      </c>
      <c r="B329" s="10" t="s">
        <v>3903</v>
      </c>
      <c r="C329" s="10" t="s">
        <v>591</v>
      </c>
      <c r="D329" s="17"/>
      <c r="E329" s="10" t="s">
        <v>67</v>
      </c>
      <c r="F329" s="10" t="s">
        <v>67</v>
      </c>
      <c r="G329" s="10" t="s">
        <v>67</v>
      </c>
      <c r="H329" s="10" t="s">
        <v>292</v>
      </c>
      <c r="I329" s="10" t="s">
        <v>292</v>
      </c>
      <c r="J329" s="10">
        <v>1</v>
      </c>
      <c r="K329" s="18" t="s">
        <v>3904</v>
      </c>
    </row>
    <row r="330" spans="1:11" customFormat="1">
      <c r="A330" s="10">
        <v>1740</v>
      </c>
      <c r="B330" s="10" t="s">
        <v>3905</v>
      </c>
      <c r="C330" s="10" t="s">
        <v>591</v>
      </c>
      <c r="D330" s="17"/>
      <c r="E330" s="10" t="s">
        <v>67</v>
      </c>
      <c r="F330" s="10" t="s">
        <v>67</v>
      </c>
      <c r="G330" s="10" t="s">
        <v>67</v>
      </c>
      <c r="H330" s="10" t="s">
        <v>292</v>
      </c>
      <c r="I330" s="10" t="s">
        <v>292</v>
      </c>
      <c r="J330" s="10">
        <v>1</v>
      </c>
      <c r="K330" s="18" t="s">
        <v>3904</v>
      </c>
    </row>
    <row r="331" spans="1:11" customFormat="1">
      <c r="A331" s="10">
        <v>1741</v>
      </c>
      <c r="B331" s="10" t="s">
        <v>3906</v>
      </c>
      <c r="C331" s="10" t="s">
        <v>591</v>
      </c>
      <c r="D331" s="17"/>
      <c r="E331" s="10" t="s">
        <v>67</v>
      </c>
      <c r="F331" s="10" t="s">
        <v>67</v>
      </c>
      <c r="G331" s="10" t="s">
        <v>67</v>
      </c>
      <c r="H331" s="10" t="s">
        <v>292</v>
      </c>
      <c r="I331" s="10" t="s">
        <v>292</v>
      </c>
      <c r="J331" s="10">
        <v>1</v>
      </c>
      <c r="K331" s="18" t="s">
        <v>3907</v>
      </c>
    </row>
    <row r="332" spans="1:11">
      <c r="A332" s="10">
        <v>1745</v>
      </c>
      <c r="B332" s="10" t="s">
        <v>606</v>
      </c>
      <c r="C332" s="10" t="s">
        <v>591</v>
      </c>
      <c r="D332" s="17">
        <v>1077</v>
      </c>
      <c r="E332" s="10" t="s">
        <v>68</v>
      </c>
      <c r="F332" s="10" t="s">
        <v>68</v>
      </c>
      <c r="G332" s="10" t="s">
        <v>67</v>
      </c>
      <c r="H332" s="10" t="s">
        <v>607</v>
      </c>
      <c r="I332" s="10" t="s">
        <v>292</v>
      </c>
      <c r="J332" s="10">
        <v>1</v>
      </c>
      <c r="K332" s="18" t="s">
        <v>608</v>
      </c>
    </row>
    <row r="333" spans="1:11">
      <c r="A333" s="10">
        <v>1746</v>
      </c>
      <c r="B333" s="10" t="s">
        <v>609</v>
      </c>
      <c r="C333" s="10" t="s">
        <v>591</v>
      </c>
      <c r="D333" s="17">
        <v>1087</v>
      </c>
      <c r="E333" s="10" t="s">
        <v>68</v>
      </c>
      <c r="F333" s="10" t="s">
        <v>68</v>
      </c>
      <c r="G333" s="10" t="s">
        <v>67</v>
      </c>
      <c r="H333" s="10" t="s">
        <v>610</v>
      </c>
      <c r="I333" s="10" t="s">
        <v>611</v>
      </c>
      <c r="J333" s="10">
        <v>1</v>
      </c>
      <c r="K333" s="18" t="s">
        <v>612</v>
      </c>
    </row>
    <row r="334" spans="1:11">
      <c r="A334" s="10">
        <v>1747</v>
      </c>
      <c r="B334" s="10" t="s">
        <v>613</v>
      </c>
      <c r="C334" s="10" t="s">
        <v>591</v>
      </c>
      <c r="D334" s="17">
        <v>1094</v>
      </c>
      <c r="E334" s="10" t="s">
        <v>68</v>
      </c>
      <c r="F334" s="10" t="s">
        <v>68</v>
      </c>
      <c r="G334" s="10" t="s">
        <v>67</v>
      </c>
      <c r="H334" s="10" t="s">
        <v>614</v>
      </c>
      <c r="I334" s="10" t="s">
        <v>615</v>
      </c>
      <c r="J334" s="10">
        <v>1</v>
      </c>
      <c r="K334" s="18" t="s">
        <v>616</v>
      </c>
    </row>
    <row r="335" spans="1:11">
      <c r="A335" s="10">
        <v>1749</v>
      </c>
      <c r="B335" s="10" t="s">
        <v>617</v>
      </c>
      <c r="C335" s="10" t="s">
        <v>591</v>
      </c>
      <c r="D335" s="17">
        <v>1103</v>
      </c>
      <c r="E335" s="10" t="s">
        <v>68</v>
      </c>
      <c r="F335" s="10" t="s">
        <v>68</v>
      </c>
      <c r="G335" s="10" t="s">
        <v>67</v>
      </c>
      <c r="H335" s="10" t="s">
        <v>618</v>
      </c>
      <c r="I335" s="10" t="s">
        <v>619</v>
      </c>
      <c r="J335" s="10">
        <v>1</v>
      </c>
      <c r="K335" s="18" t="s">
        <v>620</v>
      </c>
    </row>
    <row r="336" spans="1:11">
      <c r="A336" s="10">
        <v>1750</v>
      </c>
      <c r="B336" s="10" t="s">
        <v>621</v>
      </c>
      <c r="C336" s="10" t="s">
        <v>591</v>
      </c>
      <c r="D336" s="17">
        <v>1123</v>
      </c>
      <c r="E336" s="10" t="s">
        <v>68</v>
      </c>
      <c r="F336" s="10" t="s">
        <v>68</v>
      </c>
      <c r="G336" s="10" t="s">
        <v>67</v>
      </c>
      <c r="H336" s="10" t="s">
        <v>622</v>
      </c>
      <c r="I336" s="10" t="s">
        <v>623</v>
      </c>
      <c r="J336" s="10">
        <v>1</v>
      </c>
      <c r="K336" s="18" t="s">
        <v>624</v>
      </c>
    </row>
    <row r="337" spans="1:11">
      <c r="A337" s="10">
        <v>1751</v>
      </c>
      <c r="B337" s="10" t="s">
        <v>625</v>
      </c>
      <c r="C337" s="10" t="s">
        <v>591</v>
      </c>
      <c r="D337" s="17">
        <v>1085</v>
      </c>
      <c r="E337" s="10" t="s">
        <v>4</v>
      </c>
      <c r="F337" s="10" t="s">
        <v>68</v>
      </c>
      <c r="G337" s="10" t="s">
        <v>67</v>
      </c>
      <c r="H337" s="10" t="s">
        <v>626</v>
      </c>
      <c r="I337" s="10" t="s">
        <v>627</v>
      </c>
      <c r="J337" s="10">
        <v>1</v>
      </c>
      <c r="K337" s="18" t="s">
        <v>628</v>
      </c>
    </row>
    <row r="338" spans="1:11">
      <c r="A338" s="10">
        <v>1752</v>
      </c>
      <c r="B338" s="10" t="s">
        <v>629</v>
      </c>
      <c r="C338" s="10" t="s">
        <v>591</v>
      </c>
      <c r="D338" s="17">
        <v>1105</v>
      </c>
      <c r="E338" s="10" t="s">
        <v>67</v>
      </c>
      <c r="F338" s="10" t="s">
        <v>68</v>
      </c>
      <c r="G338" s="10" t="s">
        <v>67</v>
      </c>
      <c r="H338" s="10" t="s">
        <v>630</v>
      </c>
      <c r="I338" s="10" t="s">
        <v>120</v>
      </c>
      <c r="J338" s="10">
        <v>1</v>
      </c>
      <c r="K338" s="18" t="s">
        <v>631</v>
      </c>
    </row>
    <row r="339" spans="1:11" customFormat="1">
      <c r="A339" s="10">
        <v>1753</v>
      </c>
      <c r="B339" s="10" t="s">
        <v>3908</v>
      </c>
      <c r="C339" s="10" t="s">
        <v>591</v>
      </c>
      <c r="D339" s="17"/>
      <c r="E339" s="10" t="s">
        <v>67</v>
      </c>
      <c r="F339" s="10" t="s">
        <v>67</v>
      </c>
      <c r="G339" s="10" t="s">
        <v>67</v>
      </c>
      <c r="H339" s="10" t="s">
        <v>292</v>
      </c>
      <c r="I339" s="10" t="s">
        <v>292</v>
      </c>
      <c r="J339" s="10">
        <v>1</v>
      </c>
      <c r="K339" s="18" t="s">
        <v>3909</v>
      </c>
    </row>
    <row r="340" spans="1:11" customFormat="1">
      <c r="A340" s="10">
        <v>1754</v>
      </c>
      <c r="B340" s="10" t="s">
        <v>3910</v>
      </c>
      <c r="C340" s="10" t="s">
        <v>591</v>
      </c>
      <c r="D340" s="17"/>
      <c r="E340" s="10" t="s">
        <v>68</v>
      </c>
      <c r="F340" s="10" t="s">
        <v>67</v>
      </c>
      <c r="G340" s="10" t="s">
        <v>67</v>
      </c>
      <c r="H340" s="10" t="s">
        <v>4</v>
      </c>
      <c r="I340" s="10" t="s">
        <v>4</v>
      </c>
      <c r="J340" s="10">
        <v>1</v>
      </c>
      <c r="K340" s="18" t="s">
        <v>3911</v>
      </c>
    </row>
    <row r="341" spans="1:11" customFormat="1">
      <c r="A341" s="10">
        <v>1755</v>
      </c>
      <c r="B341" s="10" t="s">
        <v>3912</v>
      </c>
      <c r="C341" s="10" t="s">
        <v>591</v>
      </c>
      <c r="D341" s="17"/>
      <c r="E341" s="10" t="s">
        <v>67</v>
      </c>
      <c r="F341" s="10" t="s">
        <v>67</v>
      </c>
      <c r="G341" s="10" t="s">
        <v>67</v>
      </c>
      <c r="H341" s="10" t="s">
        <v>4</v>
      </c>
      <c r="I341" s="10" t="s">
        <v>4</v>
      </c>
      <c r="J341" s="10">
        <v>1</v>
      </c>
      <c r="K341" s="18" t="s">
        <v>3911</v>
      </c>
    </row>
    <row r="342" spans="1:11" customFormat="1">
      <c r="A342" s="10">
        <v>1756</v>
      </c>
      <c r="B342" s="10" t="s">
        <v>3913</v>
      </c>
      <c r="C342" s="10" t="s">
        <v>591</v>
      </c>
      <c r="D342" s="17"/>
      <c r="E342" s="10" t="s">
        <v>67</v>
      </c>
      <c r="F342" s="10" t="s">
        <v>67</v>
      </c>
      <c r="G342" s="10" t="s">
        <v>67</v>
      </c>
      <c r="H342" s="10" t="s">
        <v>4</v>
      </c>
      <c r="I342" s="10" t="s">
        <v>4</v>
      </c>
      <c r="J342" s="10">
        <v>1</v>
      </c>
      <c r="K342" s="18" t="s">
        <v>3911</v>
      </c>
    </row>
    <row r="343" spans="1:11">
      <c r="A343" s="10">
        <v>1757</v>
      </c>
      <c r="B343" s="10" t="s">
        <v>632</v>
      </c>
      <c r="C343" s="10" t="s">
        <v>591</v>
      </c>
      <c r="D343" s="17">
        <v>1109</v>
      </c>
      <c r="E343" s="10" t="s">
        <v>67</v>
      </c>
      <c r="F343" s="10" t="s">
        <v>68</v>
      </c>
      <c r="G343" s="10" t="s">
        <v>67</v>
      </c>
      <c r="H343" s="10" t="s">
        <v>633</v>
      </c>
      <c r="I343" s="10" t="s">
        <v>121</v>
      </c>
      <c r="J343" s="10">
        <v>1</v>
      </c>
      <c r="K343" s="18" t="s">
        <v>634</v>
      </c>
    </row>
    <row r="344" spans="1:11">
      <c r="A344" s="10">
        <v>1758</v>
      </c>
      <c r="B344" s="10" t="s">
        <v>635</v>
      </c>
      <c r="C344" s="10" t="s">
        <v>591</v>
      </c>
      <c r="D344" s="17"/>
      <c r="E344" s="10" t="s">
        <v>68</v>
      </c>
      <c r="F344" s="10" t="s">
        <v>68</v>
      </c>
      <c r="G344" s="10" t="s">
        <v>67</v>
      </c>
      <c r="H344" s="10" t="s">
        <v>4</v>
      </c>
      <c r="I344" s="10" t="s">
        <v>4</v>
      </c>
      <c r="J344" s="10">
        <v>1</v>
      </c>
      <c r="K344" s="18" t="s">
        <v>634</v>
      </c>
    </row>
    <row r="345" spans="1:11" customFormat="1">
      <c r="A345" s="10">
        <v>1763</v>
      </c>
      <c r="B345" s="10" t="s">
        <v>3914</v>
      </c>
      <c r="C345" s="10" t="s">
        <v>591</v>
      </c>
      <c r="D345" s="17"/>
      <c r="E345" s="10" t="s">
        <v>67</v>
      </c>
      <c r="F345" s="10" t="s">
        <v>67</v>
      </c>
      <c r="G345" s="10" t="s">
        <v>67</v>
      </c>
      <c r="H345" s="10" t="s">
        <v>292</v>
      </c>
      <c r="I345" s="10" t="s">
        <v>292</v>
      </c>
      <c r="J345" s="10">
        <v>1</v>
      </c>
      <c r="K345" s="18" t="s">
        <v>3915</v>
      </c>
    </row>
    <row r="346" spans="1:11" customFormat="1">
      <c r="A346" s="10">
        <v>1765</v>
      </c>
      <c r="B346" s="10" t="s">
        <v>3916</v>
      </c>
      <c r="C346" s="10" t="s">
        <v>591</v>
      </c>
      <c r="D346" s="17"/>
      <c r="E346" s="10" t="s">
        <v>67</v>
      </c>
      <c r="F346" s="10" t="s">
        <v>67</v>
      </c>
      <c r="G346" s="10" t="s">
        <v>67</v>
      </c>
      <c r="H346" s="10" t="s">
        <v>292</v>
      </c>
      <c r="I346" s="10" t="s">
        <v>292</v>
      </c>
      <c r="J346" s="10">
        <v>1</v>
      </c>
      <c r="K346" s="18" t="s">
        <v>3915</v>
      </c>
    </row>
    <row r="347" spans="1:11" customFormat="1">
      <c r="A347" s="10">
        <v>1766</v>
      </c>
      <c r="B347" s="10" t="s">
        <v>3917</v>
      </c>
      <c r="C347" s="10" t="s">
        <v>591</v>
      </c>
      <c r="D347" s="17"/>
      <c r="E347" s="10" t="s">
        <v>68</v>
      </c>
      <c r="F347" s="10" t="s">
        <v>67</v>
      </c>
      <c r="G347" s="10" t="s">
        <v>67</v>
      </c>
      <c r="H347" s="10" t="s">
        <v>292</v>
      </c>
      <c r="I347" s="10" t="s">
        <v>292</v>
      </c>
      <c r="J347" s="10">
        <v>1</v>
      </c>
      <c r="K347" s="18" t="s">
        <v>3918</v>
      </c>
    </row>
    <row r="348" spans="1:11" customFormat="1">
      <c r="A348" s="10">
        <v>1767</v>
      </c>
      <c r="B348" s="10" t="s">
        <v>3919</v>
      </c>
      <c r="C348" s="10" t="s">
        <v>591</v>
      </c>
      <c r="D348" s="17"/>
      <c r="E348" s="10" t="s">
        <v>68</v>
      </c>
      <c r="F348" s="10" t="s">
        <v>67</v>
      </c>
      <c r="G348" s="10" t="s">
        <v>67</v>
      </c>
      <c r="H348" s="10" t="s">
        <v>292</v>
      </c>
      <c r="I348" s="10" t="s">
        <v>292</v>
      </c>
      <c r="J348" s="10">
        <v>1</v>
      </c>
      <c r="K348" s="18" t="s">
        <v>3920</v>
      </c>
    </row>
    <row r="349" spans="1:11" customFormat="1">
      <c r="A349" s="10">
        <v>1768</v>
      </c>
      <c r="B349" s="10" t="s">
        <v>3921</v>
      </c>
      <c r="C349" s="10" t="s">
        <v>591</v>
      </c>
      <c r="D349" s="17"/>
      <c r="E349" s="10" t="s">
        <v>68</v>
      </c>
      <c r="F349" s="10" t="s">
        <v>67</v>
      </c>
      <c r="G349" s="10" t="s">
        <v>67</v>
      </c>
      <c r="H349" s="10" t="s">
        <v>292</v>
      </c>
      <c r="I349" s="10" t="s">
        <v>292</v>
      </c>
      <c r="J349" s="10">
        <v>1</v>
      </c>
      <c r="K349" s="18" t="s">
        <v>3922</v>
      </c>
    </row>
    <row r="350" spans="1:11" customFormat="1">
      <c r="A350" s="10">
        <v>1769</v>
      </c>
      <c r="B350" s="10" t="s">
        <v>3923</v>
      </c>
      <c r="C350" s="10" t="s">
        <v>591</v>
      </c>
      <c r="D350" s="17">
        <v>1086</v>
      </c>
      <c r="E350" s="10" t="s">
        <v>67</v>
      </c>
      <c r="F350" s="10" t="s">
        <v>67</v>
      </c>
      <c r="G350" s="10" t="s">
        <v>67</v>
      </c>
      <c r="H350" s="10" t="s">
        <v>3924</v>
      </c>
      <c r="I350" s="10" t="s">
        <v>292</v>
      </c>
      <c r="J350" s="10">
        <v>1</v>
      </c>
      <c r="K350" s="18" t="s">
        <v>3925</v>
      </c>
    </row>
    <row r="351" spans="1:11" customFormat="1">
      <c r="A351" s="10">
        <v>1770</v>
      </c>
      <c r="B351" s="10" t="s">
        <v>3926</v>
      </c>
      <c r="C351" s="10" t="s">
        <v>591</v>
      </c>
      <c r="D351" s="17"/>
      <c r="E351" s="10" t="s">
        <v>67</v>
      </c>
      <c r="F351" s="10" t="s">
        <v>67</v>
      </c>
      <c r="G351" s="10" t="s">
        <v>67</v>
      </c>
      <c r="H351" s="10" t="s">
        <v>292</v>
      </c>
      <c r="I351" s="10" t="s">
        <v>292</v>
      </c>
      <c r="J351" s="10">
        <v>1</v>
      </c>
      <c r="K351" s="18" t="s">
        <v>3927</v>
      </c>
    </row>
    <row r="352" spans="1:11" customFormat="1">
      <c r="A352" s="10">
        <v>1771</v>
      </c>
      <c r="B352" s="10" t="s">
        <v>3928</v>
      </c>
      <c r="C352" s="10" t="s">
        <v>591</v>
      </c>
      <c r="D352" s="17"/>
      <c r="E352" s="10" t="s">
        <v>68</v>
      </c>
      <c r="F352" s="10" t="s">
        <v>67</v>
      </c>
      <c r="G352" s="10" t="s">
        <v>67</v>
      </c>
      <c r="H352" s="10" t="s">
        <v>292</v>
      </c>
      <c r="I352" s="10" t="s">
        <v>292</v>
      </c>
      <c r="J352" s="10">
        <v>1</v>
      </c>
      <c r="K352" s="18" t="s">
        <v>3927</v>
      </c>
    </row>
    <row r="353" spans="1:11" customFormat="1">
      <c r="A353" s="10">
        <v>1772</v>
      </c>
      <c r="B353" s="10" t="s">
        <v>3929</v>
      </c>
      <c r="C353" s="10" t="s">
        <v>591</v>
      </c>
      <c r="D353" s="17"/>
      <c r="E353" s="10" t="s">
        <v>67</v>
      </c>
      <c r="F353" s="10" t="s">
        <v>67</v>
      </c>
      <c r="G353" s="10" t="s">
        <v>67</v>
      </c>
      <c r="H353" s="10" t="s">
        <v>292</v>
      </c>
      <c r="I353" s="10" t="s">
        <v>292</v>
      </c>
      <c r="J353" s="10">
        <v>1</v>
      </c>
      <c r="K353" s="18" t="s">
        <v>3927</v>
      </c>
    </row>
    <row r="354" spans="1:11" customFormat="1">
      <c r="A354" s="10">
        <v>1773</v>
      </c>
      <c r="B354" s="10" t="s">
        <v>3930</v>
      </c>
      <c r="C354" s="10" t="s">
        <v>591</v>
      </c>
      <c r="D354" s="17"/>
      <c r="E354" s="10" t="s">
        <v>67</v>
      </c>
      <c r="F354" s="10" t="s">
        <v>67</v>
      </c>
      <c r="G354" s="10" t="s">
        <v>67</v>
      </c>
      <c r="H354" s="10" t="s">
        <v>292</v>
      </c>
      <c r="I354" s="10" t="s">
        <v>292</v>
      </c>
      <c r="J354" s="10">
        <v>1</v>
      </c>
      <c r="K354" s="18" t="s">
        <v>3931</v>
      </c>
    </row>
    <row r="355" spans="1:11" customFormat="1">
      <c r="A355" s="10">
        <v>1774</v>
      </c>
      <c r="B355" s="10" t="s">
        <v>3932</v>
      </c>
      <c r="C355" s="10" t="s">
        <v>591</v>
      </c>
      <c r="D355" s="17"/>
      <c r="E355" s="10" t="s">
        <v>68</v>
      </c>
      <c r="F355" s="10" t="s">
        <v>67</v>
      </c>
      <c r="G355" s="10" t="s">
        <v>67</v>
      </c>
      <c r="H355" s="10" t="s">
        <v>4</v>
      </c>
      <c r="I355" s="10" t="s">
        <v>4</v>
      </c>
      <c r="J355" s="10">
        <v>1</v>
      </c>
      <c r="K355" s="18" t="s">
        <v>3933</v>
      </c>
    </row>
    <row r="356" spans="1:11" customFormat="1">
      <c r="A356" s="10">
        <v>1775</v>
      </c>
      <c r="B356" s="10" t="s">
        <v>3934</v>
      </c>
      <c r="C356" s="10" t="s">
        <v>591</v>
      </c>
      <c r="D356" s="17"/>
      <c r="E356" s="10" t="s">
        <v>68</v>
      </c>
      <c r="F356" s="10" t="s">
        <v>67</v>
      </c>
      <c r="G356" s="10" t="s">
        <v>67</v>
      </c>
      <c r="H356" s="10" t="s">
        <v>292</v>
      </c>
      <c r="I356" s="10" t="s">
        <v>292</v>
      </c>
      <c r="J356" s="10">
        <v>1</v>
      </c>
      <c r="K356" s="18" t="s">
        <v>3935</v>
      </c>
    </row>
    <row r="357" spans="1:11" customFormat="1">
      <c r="A357" s="10">
        <v>1776</v>
      </c>
      <c r="B357" s="10" t="s">
        <v>3936</v>
      </c>
      <c r="C357" s="10" t="s">
        <v>591</v>
      </c>
      <c r="D357" s="17"/>
      <c r="E357" s="10" t="s">
        <v>68</v>
      </c>
      <c r="F357" s="10" t="s">
        <v>67</v>
      </c>
      <c r="G357" s="10" t="s">
        <v>67</v>
      </c>
      <c r="H357" s="10" t="s">
        <v>292</v>
      </c>
      <c r="I357" s="10" t="s">
        <v>292</v>
      </c>
      <c r="J357" s="10">
        <v>1</v>
      </c>
      <c r="K357" s="18" t="s">
        <v>3935</v>
      </c>
    </row>
    <row r="358" spans="1:11" customFormat="1">
      <c r="A358" s="10">
        <v>1777</v>
      </c>
      <c r="B358" s="10" t="s">
        <v>3937</v>
      </c>
      <c r="C358" s="10" t="s">
        <v>591</v>
      </c>
      <c r="D358" s="17"/>
      <c r="E358" s="10" t="s">
        <v>68</v>
      </c>
      <c r="F358" s="10" t="s">
        <v>67</v>
      </c>
      <c r="G358" s="10" t="s">
        <v>67</v>
      </c>
      <c r="H358" s="10" t="s">
        <v>292</v>
      </c>
      <c r="I358" s="10" t="s">
        <v>292</v>
      </c>
      <c r="J358" s="10">
        <v>1</v>
      </c>
      <c r="K358" s="18" t="s">
        <v>3935</v>
      </c>
    </row>
    <row r="359" spans="1:11">
      <c r="A359" s="10">
        <v>1781</v>
      </c>
      <c r="B359" s="10" t="s">
        <v>636</v>
      </c>
      <c r="C359" s="10" t="s">
        <v>591</v>
      </c>
      <c r="D359" s="17">
        <v>1057</v>
      </c>
      <c r="E359" s="10" t="s">
        <v>68</v>
      </c>
      <c r="F359" s="10" t="s">
        <v>68</v>
      </c>
      <c r="G359" s="10" t="s">
        <v>67</v>
      </c>
      <c r="H359" s="10" t="s">
        <v>484</v>
      </c>
      <c r="I359" s="10" t="s">
        <v>122</v>
      </c>
      <c r="J359" s="10">
        <v>1</v>
      </c>
      <c r="K359" s="18" t="s">
        <v>637</v>
      </c>
    </row>
    <row r="360" spans="1:11">
      <c r="A360" s="10">
        <v>1785</v>
      </c>
      <c r="B360" s="10" t="s">
        <v>638</v>
      </c>
      <c r="C360" s="10" t="s">
        <v>591</v>
      </c>
      <c r="D360" s="17">
        <v>1105</v>
      </c>
      <c r="E360" s="10" t="s">
        <v>68</v>
      </c>
      <c r="F360" s="10" t="s">
        <v>68</v>
      </c>
      <c r="G360" s="10" t="s">
        <v>67</v>
      </c>
      <c r="H360" s="10" t="s">
        <v>639</v>
      </c>
      <c r="I360" s="10" t="s">
        <v>640</v>
      </c>
      <c r="J360" s="10">
        <v>1</v>
      </c>
      <c r="K360" s="18" t="s">
        <v>641</v>
      </c>
    </row>
    <row r="361" spans="1:11" customFormat="1">
      <c r="A361" s="10">
        <v>1786</v>
      </c>
      <c r="B361" s="10" t="s">
        <v>3938</v>
      </c>
      <c r="C361" s="10" t="s">
        <v>591</v>
      </c>
      <c r="D361" s="17"/>
      <c r="E361" s="10" t="s">
        <v>68</v>
      </c>
      <c r="F361" s="10" t="s">
        <v>67</v>
      </c>
      <c r="G361" s="10" t="s">
        <v>67</v>
      </c>
      <c r="H361" s="10" t="s">
        <v>292</v>
      </c>
      <c r="I361" s="10" t="s">
        <v>292</v>
      </c>
      <c r="J361" s="10">
        <v>1</v>
      </c>
      <c r="K361" s="18" t="s">
        <v>3939</v>
      </c>
    </row>
    <row r="362" spans="1:11" customFormat="1">
      <c r="A362" s="10">
        <v>1787</v>
      </c>
      <c r="B362" s="10" t="s">
        <v>3940</v>
      </c>
      <c r="C362" s="10" t="s">
        <v>591</v>
      </c>
      <c r="D362" s="17"/>
      <c r="E362" s="10" t="s">
        <v>68</v>
      </c>
      <c r="F362" s="10" t="s">
        <v>67</v>
      </c>
      <c r="G362" s="10" t="s">
        <v>67</v>
      </c>
      <c r="H362" s="10" t="s">
        <v>292</v>
      </c>
      <c r="I362" s="10" t="s">
        <v>292</v>
      </c>
      <c r="J362" s="10">
        <v>1</v>
      </c>
      <c r="K362" s="18" t="s">
        <v>3941</v>
      </c>
    </row>
    <row r="363" spans="1:11" customFormat="1">
      <c r="A363" s="10">
        <v>1788</v>
      </c>
      <c r="B363" s="10" t="s">
        <v>3942</v>
      </c>
      <c r="C363" s="10" t="s">
        <v>591</v>
      </c>
      <c r="D363" s="17"/>
      <c r="E363" s="10" t="s">
        <v>68</v>
      </c>
      <c r="F363" s="10" t="s">
        <v>67</v>
      </c>
      <c r="G363" s="10" t="s">
        <v>67</v>
      </c>
      <c r="H363" s="10" t="s">
        <v>292</v>
      </c>
      <c r="I363" s="10" t="s">
        <v>292</v>
      </c>
      <c r="J363" s="10">
        <v>1</v>
      </c>
      <c r="K363" s="18" t="s">
        <v>3941</v>
      </c>
    </row>
    <row r="364" spans="1:11" customFormat="1">
      <c r="A364" s="10">
        <v>1789</v>
      </c>
      <c r="B364" s="10" t="s">
        <v>3943</v>
      </c>
      <c r="C364" s="10" t="s">
        <v>591</v>
      </c>
      <c r="D364" s="17"/>
      <c r="E364" s="10" t="s">
        <v>4</v>
      </c>
      <c r="F364" s="10" t="s">
        <v>67</v>
      </c>
      <c r="G364" s="10" t="s">
        <v>67</v>
      </c>
      <c r="H364" s="10" t="s">
        <v>292</v>
      </c>
      <c r="I364" s="10" t="s">
        <v>292</v>
      </c>
      <c r="J364" s="10">
        <v>1</v>
      </c>
      <c r="K364" s="18" t="s">
        <v>3941</v>
      </c>
    </row>
    <row r="365" spans="1:11" customFormat="1">
      <c r="A365" s="10">
        <v>1790</v>
      </c>
      <c r="B365" s="10" t="s">
        <v>3944</v>
      </c>
      <c r="C365" s="10" t="s">
        <v>591</v>
      </c>
      <c r="D365" s="17"/>
      <c r="E365" s="10" t="s">
        <v>4</v>
      </c>
      <c r="F365" s="10" t="s">
        <v>67</v>
      </c>
      <c r="G365" s="10" t="s">
        <v>67</v>
      </c>
      <c r="H365" s="10" t="s">
        <v>292</v>
      </c>
      <c r="I365" s="10" t="s">
        <v>292</v>
      </c>
      <c r="J365" s="10">
        <v>1</v>
      </c>
      <c r="K365" s="18" t="s">
        <v>3941</v>
      </c>
    </row>
    <row r="366" spans="1:11" customFormat="1">
      <c r="A366" s="10">
        <v>1791</v>
      </c>
      <c r="B366" s="10" t="s">
        <v>3945</v>
      </c>
      <c r="C366" s="10" t="s">
        <v>591</v>
      </c>
      <c r="D366" s="17">
        <v>1056</v>
      </c>
      <c r="E366" s="10" t="s">
        <v>67</v>
      </c>
      <c r="F366" s="10" t="s">
        <v>67</v>
      </c>
      <c r="G366" s="10" t="s">
        <v>67</v>
      </c>
      <c r="H366" s="10" t="s">
        <v>3946</v>
      </c>
      <c r="I366" s="10" t="s">
        <v>22</v>
      </c>
      <c r="J366" s="10">
        <v>1</v>
      </c>
      <c r="K366" s="18" t="s">
        <v>3947</v>
      </c>
    </row>
    <row r="367" spans="1:11">
      <c r="A367" s="10">
        <v>1792</v>
      </c>
      <c r="B367" s="10" t="s">
        <v>642</v>
      </c>
      <c r="C367" s="10" t="s">
        <v>591</v>
      </c>
      <c r="D367" s="17">
        <v>1113</v>
      </c>
      <c r="E367" s="10" t="s">
        <v>67</v>
      </c>
      <c r="F367" s="10" t="s">
        <v>68</v>
      </c>
      <c r="G367" s="10" t="s">
        <v>67</v>
      </c>
      <c r="H367" s="10" t="s">
        <v>643</v>
      </c>
      <c r="I367" s="10" t="s">
        <v>123</v>
      </c>
      <c r="J367" s="10">
        <v>1</v>
      </c>
      <c r="K367" s="18" t="s">
        <v>644</v>
      </c>
    </row>
    <row r="368" spans="1:11" customFormat="1">
      <c r="A368" s="10">
        <v>1797</v>
      </c>
      <c r="B368" s="10" t="s">
        <v>3948</v>
      </c>
      <c r="C368" s="10" t="s">
        <v>591</v>
      </c>
      <c r="D368" s="17"/>
      <c r="E368" s="10" t="s">
        <v>68</v>
      </c>
      <c r="F368" s="10" t="s">
        <v>67</v>
      </c>
      <c r="G368" s="10" t="s">
        <v>67</v>
      </c>
      <c r="H368" s="10" t="s">
        <v>292</v>
      </c>
      <c r="I368" s="10" t="s">
        <v>292</v>
      </c>
      <c r="J368" s="10">
        <v>1</v>
      </c>
      <c r="K368" s="18" t="s">
        <v>3949</v>
      </c>
    </row>
    <row r="369" spans="1:11" customFormat="1">
      <c r="A369" s="10">
        <v>1798</v>
      </c>
      <c r="B369" s="10" t="s">
        <v>3950</v>
      </c>
      <c r="C369" s="10" t="s">
        <v>591</v>
      </c>
      <c r="D369" s="17"/>
      <c r="E369" s="10" t="s">
        <v>68</v>
      </c>
      <c r="F369" s="10" t="s">
        <v>67</v>
      </c>
      <c r="G369" s="10" t="s">
        <v>67</v>
      </c>
      <c r="H369" s="10" t="s">
        <v>292</v>
      </c>
      <c r="I369" s="10" t="s">
        <v>292</v>
      </c>
      <c r="J369" s="10">
        <v>1</v>
      </c>
      <c r="K369" s="18" t="s">
        <v>3949</v>
      </c>
    </row>
    <row r="370" spans="1:11" customFormat="1">
      <c r="A370" s="10">
        <v>1799</v>
      </c>
      <c r="B370" s="10" t="s">
        <v>3951</v>
      </c>
      <c r="C370" s="10" t="s">
        <v>591</v>
      </c>
      <c r="D370" s="17"/>
      <c r="E370" s="10" t="s">
        <v>4</v>
      </c>
      <c r="F370" s="10" t="s">
        <v>67</v>
      </c>
      <c r="G370" s="10" t="s">
        <v>67</v>
      </c>
      <c r="H370" s="10" t="s">
        <v>292</v>
      </c>
      <c r="I370" s="10" t="s">
        <v>292</v>
      </c>
      <c r="J370" s="10">
        <v>1</v>
      </c>
      <c r="K370" s="18" t="s">
        <v>3952</v>
      </c>
    </row>
    <row r="371" spans="1:11" customFormat="1">
      <c r="A371" s="10">
        <v>1804</v>
      </c>
      <c r="B371" s="10" t="s">
        <v>3953</v>
      </c>
      <c r="C371" s="10" t="s">
        <v>591</v>
      </c>
      <c r="D371" s="17"/>
      <c r="E371" s="10" t="s">
        <v>67</v>
      </c>
      <c r="F371" s="10" t="s">
        <v>67</v>
      </c>
      <c r="G371" s="10" t="s">
        <v>67</v>
      </c>
      <c r="H371" s="10" t="s">
        <v>292</v>
      </c>
      <c r="I371" s="10" t="s">
        <v>292</v>
      </c>
      <c r="J371" s="10">
        <v>1</v>
      </c>
      <c r="K371" s="18" t="s">
        <v>3954</v>
      </c>
    </row>
    <row r="372" spans="1:11" customFormat="1">
      <c r="A372" s="10">
        <v>1805</v>
      </c>
      <c r="B372" s="10" t="s">
        <v>3955</v>
      </c>
      <c r="C372" s="10" t="s">
        <v>591</v>
      </c>
      <c r="D372" s="17"/>
      <c r="E372" s="10" t="s">
        <v>68</v>
      </c>
      <c r="F372" s="10" t="s">
        <v>67</v>
      </c>
      <c r="G372" s="10" t="s">
        <v>67</v>
      </c>
      <c r="H372" s="10" t="s">
        <v>292</v>
      </c>
      <c r="I372" s="10" t="s">
        <v>292</v>
      </c>
      <c r="J372" s="10">
        <v>1</v>
      </c>
      <c r="K372" s="18" t="s">
        <v>3956</v>
      </c>
    </row>
    <row r="373" spans="1:11" customFormat="1">
      <c r="A373" s="10">
        <v>1806</v>
      </c>
      <c r="B373" s="10" t="s">
        <v>3957</v>
      </c>
      <c r="C373" s="10" t="s">
        <v>591</v>
      </c>
      <c r="D373" s="17"/>
      <c r="E373" s="10" t="s">
        <v>67</v>
      </c>
      <c r="F373" s="10" t="s">
        <v>67</v>
      </c>
      <c r="G373" s="10" t="s">
        <v>67</v>
      </c>
      <c r="H373" s="10" t="s">
        <v>292</v>
      </c>
      <c r="I373" s="10" t="s">
        <v>292</v>
      </c>
      <c r="J373" s="10">
        <v>1</v>
      </c>
      <c r="K373" s="18" t="s">
        <v>3958</v>
      </c>
    </row>
    <row r="374" spans="1:11" customFormat="1">
      <c r="A374" s="10">
        <v>1807</v>
      </c>
      <c r="B374" s="10" t="s">
        <v>3959</v>
      </c>
      <c r="C374" s="10" t="s">
        <v>591</v>
      </c>
      <c r="D374" s="17"/>
      <c r="E374" s="10" t="s">
        <v>68</v>
      </c>
      <c r="F374" s="10" t="s">
        <v>67</v>
      </c>
      <c r="G374" s="10" t="s">
        <v>67</v>
      </c>
      <c r="H374" s="10" t="s">
        <v>292</v>
      </c>
      <c r="I374" s="10" t="s">
        <v>292</v>
      </c>
      <c r="J374" s="10">
        <v>1</v>
      </c>
      <c r="K374" s="18" t="s">
        <v>3960</v>
      </c>
    </row>
    <row r="375" spans="1:11" customFormat="1">
      <c r="A375" s="10">
        <v>1808</v>
      </c>
      <c r="B375" s="10" t="s">
        <v>3961</v>
      </c>
      <c r="C375" s="10" t="s">
        <v>591</v>
      </c>
      <c r="D375" s="17"/>
      <c r="E375" s="10" t="s">
        <v>68</v>
      </c>
      <c r="F375" s="10" t="s">
        <v>67</v>
      </c>
      <c r="G375" s="10" t="s">
        <v>67</v>
      </c>
      <c r="H375" s="10" t="s">
        <v>292</v>
      </c>
      <c r="I375" s="10" t="s">
        <v>292</v>
      </c>
      <c r="J375" s="10">
        <v>1</v>
      </c>
      <c r="K375" s="18" t="s">
        <v>3962</v>
      </c>
    </row>
    <row r="376" spans="1:11" customFormat="1">
      <c r="A376" s="10">
        <v>1809</v>
      </c>
      <c r="B376" s="10" t="s">
        <v>3963</v>
      </c>
      <c r="C376" s="10" t="s">
        <v>591</v>
      </c>
      <c r="D376" s="17"/>
      <c r="E376" s="10" t="s">
        <v>68</v>
      </c>
      <c r="F376" s="10" t="s">
        <v>67</v>
      </c>
      <c r="G376" s="10" t="s">
        <v>67</v>
      </c>
      <c r="H376" s="10" t="s">
        <v>292</v>
      </c>
      <c r="I376" s="10" t="s">
        <v>292</v>
      </c>
      <c r="J376" s="10">
        <v>1</v>
      </c>
      <c r="K376" s="18" t="s">
        <v>3962</v>
      </c>
    </row>
    <row r="377" spans="1:11" customFormat="1">
      <c r="A377" s="10">
        <v>1810</v>
      </c>
      <c r="B377" s="10" t="s">
        <v>3964</v>
      </c>
      <c r="C377" s="10" t="s">
        <v>591</v>
      </c>
      <c r="D377" s="17"/>
      <c r="E377" s="10" t="s">
        <v>68</v>
      </c>
      <c r="F377" s="10" t="s">
        <v>67</v>
      </c>
      <c r="G377" s="10" t="s">
        <v>67</v>
      </c>
      <c r="H377" s="10" t="s">
        <v>292</v>
      </c>
      <c r="I377" s="10" t="s">
        <v>292</v>
      </c>
      <c r="J377" s="10">
        <v>1</v>
      </c>
      <c r="K377" s="18" t="s">
        <v>3962</v>
      </c>
    </row>
    <row r="378" spans="1:11" customFormat="1">
      <c r="A378" s="10">
        <v>1811</v>
      </c>
      <c r="B378" s="10" t="s">
        <v>3965</v>
      </c>
      <c r="C378" s="10" t="s">
        <v>591</v>
      </c>
      <c r="D378" s="17"/>
      <c r="E378" s="10" t="s">
        <v>4</v>
      </c>
      <c r="F378" s="10" t="s">
        <v>67</v>
      </c>
      <c r="G378" s="10" t="s">
        <v>67</v>
      </c>
      <c r="H378" s="10" t="s">
        <v>292</v>
      </c>
      <c r="I378" s="10" t="s">
        <v>292</v>
      </c>
      <c r="J378" s="10">
        <v>1</v>
      </c>
      <c r="K378" s="18" t="s">
        <v>3966</v>
      </c>
    </row>
    <row r="379" spans="1:11" customFormat="1">
      <c r="A379" s="10">
        <v>1815</v>
      </c>
      <c r="B379" s="10" t="s">
        <v>3967</v>
      </c>
      <c r="C379" s="10" t="s">
        <v>591</v>
      </c>
      <c r="D379" s="17"/>
      <c r="E379" s="10" t="s">
        <v>68</v>
      </c>
      <c r="F379" s="10" t="s">
        <v>67</v>
      </c>
      <c r="G379" s="10" t="s">
        <v>67</v>
      </c>
      <c r="H379" s="10" t="s">
        <v>292</v>
      </c>
      <c r="I379" s="10" t="s">
        <v>292</v>
      </c>
      <c r="J379" s="10">
        <v>1</v>
      </c>
      <c r="K379" s="18" t="s">
        <v>3968</v>
      </c>
    </row>
    <row r="380" spans="1:11" customFormat="1">
      <c r="A380" s="10">
        <v>1816</v>
      </c>
      <c r="B380" s="10" t="s">
        <v>3969</v>
      </c>
      <c r="C380" s="10" t="s">
        <v>591</v>
      </c>
      <c r="D380" s="17"/>
      <c r="E380" s="10" t="s">
        <v>4</v>
      </c>
      <c r="F380" s="10" t="s">
        <v>67</v>
      </c>
      <c r="G380" s="10" t="s">
        <v>67</v>
      </c>
      <c r="H380" s="10" t="s">
        <v>292</v>
      </c>
      <c r="I380" s="10" t="s">
        <v>292</v>
      </c>
      <c r="J380" s="10">
        <v>1</v>
      </c>
      <c r="K380" s="18" t="s">
        <v>3968</v>
      </c>
    </row>
    <row r="381" spans="1:11" customFormat="1">
      <c r="A381" s="10">
        <v>1817</v>
      </c>
      <c r="B381" s="10" t="s">
        <v>3970</v>
      </c>
      <c r="C381" s="10" t="s">
        <v>591</v>
      </c>
      <c r="D381" s="17"/>
      <c r="E381" s="10" t="s">
        <v>4</v>
      </c>
      <c r="F381" s="10" t="s">
        <v>67</v>
      </c>
      <c r="G381" s="10" t="s">
        <v>67</v>
      </c>
      <c r="H381" s="10" t="s">
        <v>292</v>
      </c>
      <c r="I381" s="10" t="s">
        <v>292</v>
      </c>
      <c r="J381" s="10">
        <v>1</v>
      </c>
      <c r="K381" s="18" t="s">
        <v>3968</v>
      </c>
    </row>
    <row r="382" spans="1:11" customFormat="1">
      <c r="A382" s="10">
        <v>1818</v>
      </c>
      <c r="B382" s="10" t="s">
        <v>3971</v>
      </c>
      <c r="C382" s="10" t="s">
        <v>591</v>
      </c>
      <c r="D382" s="17"/>
      <c r="E382" s="10" t="s">
        <v>67</v>
      </c>
      <c r="F382" s="10" t="s">
        <v>67</v>
      </c>
      <c r="G382" s="10" t="s">
        <v>67</v>
      </c>
      <c r="H382" s="10" t="s">
        <v>292</v>
      </c>
      <c r="I382" s="10" t="s">
        <v>292</v>
      </c>
      <c r="J382" s="10">
        <v>1</v>
      </c>
      <c r="K382" s="18" t="s">
        <v>3972</v>
      </c>
    </row>
    <row r="383" spans="1:11" customFormat="1">
      <c r="A383" s="10">
        <v>1819</v>
      </c>
      <c r="B383" s="10" t="s">
        <v>3973</v>
      </c>
      <c r="C383" s="10" t="s">
        <v>591</v>
      </c>
      <c r="D383" s="17"/>
      <c r="E383" s="10" t="s">
        <v>68</v>
      </c>
      <c r="F383" s="10" t="s">
        <v>67</v>
      </c>
      <c r="G383" s="10" t="s">
        <v>67</v>
      </c>
      <c r="H383" s="10" t="s">
        <v>292</v>
      </c>
      <c r="I383" s="10" t="s">
        <v>292</v>
      </c>
      <c r="J383" s="10">
        <v>1</v>
      </c>
      <c r="K383" s="18" t="s">
        <v>3974</v>
      </c>
    </row>
    <row r="384" spans="1:11" customFormat="1">
      <c r="A384" s="10">
        <v>1820</v>
      </c>
      <c r="B384" s="10" t="s">
        <v>3975</v>
      </c>
      <c r="C384" s="10" t="s">
        <v>591</v>
      </c>
      <c r="D384" s="17"/>
      <c r="E384" s="10" t="s">
        <v>68</v>
      </c>
      <c r="F384" s="10" t="s">
        <v>67</v>
      </c>
      <c r="G384" s="10" t="s">
        <v>67</v>
      </c>
      <c r="H384" s="10" t="s">
        <v>292</v>
      </c>
      <c r="I384" s="10" t="s">
        <v>292</v>
      </c>
      <c r="J384" s="10">
        <v>1</v>
      </c>
      <c r="K384" s="18" t="s">
        <v>3974</v>
      </c>
    </row>
    <row r="385" spans="1:11" customFormat="1">
      <c r="A385" s="10">
        <v>1821</v>
      </c>
      <c r="B385" s="10" t="s">
        <v>3976</v>
      </c>
      <c r="C385" s="10" t="s">
        <v>591</v>
      </c>
      <c r="D385" s="17"/>
      <c r="E385" s="10" t="s">
        <v>68</v>
      </c>
      <c r="F385" s="10" t="s">
        <v>67</v>
      </c>
      <c r="G385" s="10" t="s">
        <v>67</v>
      </c>
      <c r="H385" s="10" t="s">
        <v>292</v>
      </c>
      <c r="I385" s="10" t="s">
        <v>292</v>
      </c>
      <c r="J385" s="10">
        <v>1</v>
      </c>
      <c r="K385" s="18" t="s">
        <v>3974</v>
      </c>
    </row>
    <row r="386" spans="1:11" customFormat="1">
      <c r="A386" s="10">
        <v>1822</v>
      </c>
      <c r="B386" s="10" t="s">
        <v>3977</v>
      </c>
      <c r="C386" s="10" t="s">
        <v>591</v>
      </c>
      <c r="D386" s="17"/>
      <c r="E386" s="10" t="s">
        <v>68</v>
      </c>
      <c r="F386" s="10" t="s">
        <v>67</v>
      </c>
      <c r="G386" s="10" t="s">
        <v>67</v>
      </c>
      <c r="H386" s="10" t="s">
        <v>292</v>
      </c>
      <c r="I386" s="10" t="s">
        <v>292</v>
      </c>
      <c r="J386" s="10">
        <v>1</v>
      </c>
      <c r="K386" s="18" t="s">
        <v>3978</v>
      </c>
    </row>
    <row r="387" spans="1:11" customFormat="1">
      <c r="A387" s="10">
        <v>1823</v>
      </c>
      <c r="B387" s="10" t="s">
        <v>3979</v>
      </c>
      <c r="C387" s="10" t="s">
        <v>591</v>
      </c>
      <c r="D387" s="17"/>
      <c r="E387" s="10" t="s">
        <v>67</v>
      </c>
      <c r="F387" s="10" t="s">
        <v>67</v>
      </c>
      <c r="G387" s="10" t="s">
        <v>67</v>
      </c>
      <c r="H387" s="10" t="s">
        <v>292</v>
      </c>
      <c r="I387" s="10" t="s">
        <v>292</v>
      </c>
      <c r="J387" s="10">
        <v>1</v>
      </c>
      <c r="K387" s="18" t="s">
        <v>3980</v>
      </c>
    </row>
    <row r="388" spans="1:11" customFormat="1">
      <c r="A388" s="10">
        <v>1824</v>
      </c>
      <c r="B388" s="10" t="s">
        <v>3981</v>
      </c>
      <c r="C388" s="10" t="s">
        <v>591</v>
      </c>
      <c r="D388" s="17"/>
      <c r="E388" s="10" t="s">
        <v>68</v>
      </c>
      <c r="F388" s="10" t="s">
        <v>67</v>
      </c>
      <c r="G388" s="10" t="s">
        <v>67</v>
      </c>
      <c r="H388" s="10" t="s">
        <v>292</v>
      </c>
      <c r="I388" s="10" t="s">
        <v>292</v>
      </c>
      <c r="J388" s="10">
        <v>1</v>
      </c>
      <c r="K388" s="18" t="s">
        <v>3982</v>
      </c>
    </row>
    <row r="389" spans="1:11" customFormat="1">
      <c r="A389" s="10">
        <v>1827</v>
      </c>
      <c r="B389" s="10" t="s">
        <v>3983</v>
      </c>
      <c r="C389" s="10" t="s">
        <v>591</v>
      </c>
      <c r="D389" s="17"/>
      <c r="E389" s="10" t="s">
        <v>67</v>
      </c>
      <c r="F389" s="10" t="s">
        <v>67</v>
      </c>
      <c r="G389" s="10" t="s">
        <v>67</v>
      </c>
      <c r="H389" s="10" t="s">
        <v>292</v>
      </c>
      <c r="I389" s="10" t="s">
        <v>292</v>
      </c>
      <c r="J389" s="10">
        <v>1</v>
      </c>
      <c r="K389" s="18" t="s">
        <v>3984</v>
      </c>
    </row>
    <row r="390" spans="1:11" customFormat="1">
      <c r="A390" s="10">
        <v>1828</v>
      </c>
      <c r="B390" s="10" t="s">
        <v>3985</v>
      </c>
      <c r="C390" s="10" t="s">
        <v>591</v>
      </c>
      <c r="D390" s="17"/>
      <c r="E390" s="10" t="s">
        <v>68</v>
      </c>
      <c r="F390" s="10" t="s">
        <v>67</v>
      </c>
      <c r="G390" s="10" t="s">
        <v>67</v>
      </c>
      <c r="H390" s="10" t="s">
        <v>292</v>
      </c>
      <c r="I390" s="10" t="s">
        <v>292</v>
      </c>
      <c r="J390" s="10">
        <v>1</v>
      </c>
      <c r="K390" s="18" t="s">
        <v>3986</v>
      </c>
    </row>
    <row r="391" spans="1:11" customFormat="1">
      <c r="A391" s="10">
        <v>1830</v>
      </c>
      <c r="B391" s="10" t="s">
        <v>3987</v>
      </c>
      <c r="C391" s="10" t="s">
        <v>591</v>
      </c>
      <c r="D391" s="17"/>
      <c r="E391" s="10" t="s">
        <v>68</v>
      </c>
      <c r="F391" s="10" t="s">
        <v>67</v>
      </c>
      <c r="G391" s="10" t="s">
        <v>67</v>
      </c>
      <c r="H391" s="10" t="s">
        <v>4</v>
      </c>
      <c r="I391" s="10" t="s">
        <v>4</v>
      </c>
      <c r="J391" s="10">
        <v>1</v>
      </c>
      <c r="K391" s="18" t="s">
        <v>3988</v>
      </c>
    </row>
    <row r="392" spans="1:11" customFormat="1">
      <c r="A392" s="10">
        <v>1831</v>
      </c>
      <c r="B392" s="10" t="s">
        <v>3989</v>
      </c>
      <c r="C392" s="10" t="s">
        <v>591</v>
      </c>
      <c r="D392" s="17"/>
      <c r="E392" s="10" t="s">
        <v>68</v>
      </c>
      <c r="F392" s="10" t="s">
        <v>67</v>
      </c>
      <c r="G392" s="10" t="s">
        <v>67</v>
      </c>
      <c r="H392" s="10" t="s">
        <v>292</v>
      </c>
      <c r="I392" s="10" t="s">
        <v>292</v>
      </c>
      <c r="J392" s="10">
        <v>1</v>
      </c>
      <c r="K392" s="18" t="s">
        <v>3990</v>
      </c>
    </row>
    <row r="393" spans="1:11" customFormat="1">
      <c r="A393" s="10">
        <v>1833</v>
      </c>
      <c r="B393" s="10" t="s">
        <v>3991</v>
      </c>
      <c r="C393" s="10" t="s">
        <v>591</v>
      </c>
      <c r="D393" s="17"/>
      <c r="E393" s="10" t="s">
        <v>68</v>
      </c>
      <c r="F393" s="10" t="s">
        <v>67</v>
      </c>
      <c r="G393" s="10" t="s">
        <v>67</v>
      </c>
      <c r="H393" s="10" t="s">
        <v>292</v>
      </c>
      <c r="I393" s="10" t="s">
        <v>292</v>
      </c>
      <c r="J393" s="10">
        <v>1</v>
      </c>
      <c r="K393" s="18" t="s">
        <v>3992</v>
      </c>
    </row>
    <row r="394" spans="1:11" customFormat="1">
      <c r="A394" s="10">
        <v>1834</v>
      </c>
      <c r="B394" s="10" t="s">
        <v>3993</v>
      </c>
      <c r="C394" s="10" t="s">
        <v>591</v>
      </c>
      <c r="D394" s="17"/>
      <c r="E394" s="10" t="s">
        <v>68</v>
      </c>
      <c r="F394" s="10" t="s">
        <v>67</v>
      </c>
      <c r="G394" s="10" t="s">
        <v>67</v>
      </c>
      <c r="H394" s="10" t="s">
        <v>292</v>
      </c>
      <c r="I394" s="10" t="s">
        <v>292</v>
      </c>
      <c r="J394" s="10">
        <v>1</v>
      </c>
      <c r="K394" s="18" t="s">
        <v>3994</v>
      </c>
    </row>
    <row r="395" spans="1:11" customFormat="1">
      <c r="A395" s="10">
        <v>1836</v>
      </c>
      <c r="B395" s="10" t="s">
        <v>3995</v>
      </c>
      <c r="C395" s="10" t="s">
        <v>591</v>
      </c>
      <c r="D395" s="17"/>
      <c r="E395" s="10" t="s">
        <v>4</v>
      </c>
      <c r="F395" s="10" t="s">
        <v>67</v>
      </c>
      <c r="G395" s="10" t="s">
        <v>67</v>
      </c>
      <c r="H395" s="10" t="s">
        <v>292</v>
      </c>
      <c r="I395" s="10" t="s">
        <v>292</v>
      </c>
      <c r="J395" s="10">
        <v>1</v>
      </c>
      <c r="K395" s="18" t="s">
        <v>3996</v>
      </c>
    </row>
    <row r="396" spans="1:11" customFormat="1">
      <c r="A396" s="10">
        <v>1837</v>
      </c>
      <c r="B396" s="10" t="s">
        <v>3997</v>
      </c>
      <c r="C396" s="10" t="s">
        <v>591</v>
      </c>
      <c r="D396" s="17"/>
      <c r="E396" s="10" t="s">
        <v>4</v>
      </c>
      <c r="F396" s="10" t="s">
        <v>67</v>
      </c>
      <c r="G396" s="10" t="s">
        <v>67</v>
      </c>
      <c r="H396" s="10" t="s">
        <v>292</v>
      </c>
      <c r="I396" s="10" t="s">
        <v>292</v>
      </c>
      <c r="J396" s="10">
        <v>1</v>
      </c>
      <c r="K396" s="18" t="s">
        <v>3996</v>
      </c>
    </row>
    <row r="397" spans="1:11" customFormat="1">
      <c r="A397" s="10">
        <v>1838</v>
      </c>
      <c r="B397" s="10" t="s">
        <v>3998</v>
      </c>
      <c r="C397" s="10" t="s">
        <v>591</v>
      </c>
      <c r="D397" s="17"/>
      <c r="E397" s="10" t="s">
        <v>4</v>
      </c>
      <c r="F397" s="10" t="s">
        <v>67</v>
      </c>
      <c r="G397" s="10" t="s">
        <v>67</v>
      </c>
      <c r="H397" s="10" t="s">
        <v>292</v>
      </c>
      <c r="I397" s="10" t="s">
        <v>292</v>
      </c>
      <c r="J397" s="10">
        <v>1</v>
      </c>
      <c r="K397" s="18" t="s">
        <v>3999</v>
      </c>
    </row>
    <row r="398" spans="1:11" customFormat="1">
      <c r="A398" s="10">
        <v>1840</v>
      </c>
      <c r="B398" s="10" t="s">
        <v>4000</v>
      </c>
      <c r="C398" s="10" t="s">
        <v>591</v>
      </c>
      <c r="D398" s="17"/>
      <c r="E398" s="10" t="s">
        <v>67</v>
      </c>
      <c r="F398" s="10" t="s">
        <v>67</v>
      </c>
      <c r="G398" s="10" t="s">
        <v>67</v>
      </c>
      <c r="H398" s="10" t="s">
        <v>292</v>
      </c>
      <c r="I398" s="10" t="s">
        <v>292</v>
      </c>
      <c r="J398" s="10">
        <v>1</v>
      </c>
      <c r="K398" s="18" t="s">
        <v>4001</v>
      </c>
    </row>
    <row r="399" spans="1:11" customFormat="1">
      <c r="A399" s="10">
        <v>1842</v>
      </c>
      <c r="B399" s="10" t="s">
        <v>4002</v>
      </c>
      <c r="C399" s="10" t="s">
        <v>591</v>
      </c>
      <c r="D399" s="17"/>
      <c r="E399" s="10" t="s">
        <v>68</v>
      </c>
      <c r="F399" s="10" t="s">
        <v>67</v>
      </c>
      <c r="G399" s="10" t="s">
        <v>67</v>
      </c>
      <c r="H399" s="10" t="s">
        <v>292</v>
      </c>
      <c r="I399" s="10" t="s">
        <v>292</v>
      </c>
      <c r="J399" s="10">
        <v>1</v>
      </c>
      <c r="K399" s="18" t="s">
        <v>4003</v>
      </c>
    </row>
    <row r="400" spans="1:11" customFormat="1">
      <c r="A400" s="10">
        <v>1843</v>
      </c>
      <c r="B400" s="10" t="s">
        <v>4004</v>
      </c>
      <c r="C400" s="10" t="s">
        <v>591</v>
      </c>
      <c r="D400" s="17"/>
      <c r="E400" s="10" t="s">
        <v>4</v>
      </c>
      <c r="F400" s="10" t="s">
        <v>67</v>
      </c>
      <c r="G400" s="10" t="s">
        <v>67</v>
      </c>
      <c r="H400" s="10" t="s">
        <v>292</v>
      </c>
      <c r="I400" s="10" t="s">
        <v>292</v>
      </c>
      <c r="J400" s="10">
        <v>1</v>
      </c>
      <c r="K400" s="18" t="s">
        <v>4003</v>
      </c>
    </row>
    <row r="401" spans="1:11" customFormat="1">
      <c r="A401" s="10">
        <v>1844</v>
      </c>
      <c r="B401" s="10" t="s">
        <v>4005</v>
      </c>
      <c r="C401" s="10" t="s">
        <v>591</v>
      </c>
      <c r="D401" s="17"/>
      <c r="E401" s="10" t="s">
        <v>4</v>
      </c>
      <c r="F401" s="10" t="s">
        <v>67</v>
      </c>
      <c r="G401" s="10" t="s">
        <v>67</v>
      </c>
      <c r="H401" s="10" t="s">
        <v>292</v>
      </c>
      <c r="I401" s="10" t="s">
        <v>292</v>
      </c>
      <c r="J401" s="10">
        <v>1</v>
      </c>
      <c r="K401" s="18" t="s">
        <v>4003</v>
      </c>
    </row>
    <row r="402" spans="1:11" customFormat="1">
      <c r="A402" s="10">
        <v>1845</v>
      </c>
      <c r="B402" s="10" t="s">
        <v>4006</v>
      </c>
      <c r="C402" s="10" t="s">
        <v>591</v>
      </c>
      <c r="D402" s="17">
        <v>1096</v>
      </c>
      <c r="E402" s="10" t="s">
        <v>68</v>
      </c>
      <c r="F402" s="10" t="s">
        <v>67</v>
      </c>
      <c r="G402" s="10" t="s">
        <v>67</v>
      </c>
      <c r="H402" s="10" t="s">
        <v>4007</v>
      </c>
      <c r="I402" s="10" t="s">
        <v>292</v>
      </c>
      <c r="J402" s="10">
        <v>1</v>
      </c>
      <c r="K402" s="18" t="s">
        <v>4008</v>
      </c>
    </row>
    <row r="403" spans="1:11" customFormat="1">
      <c r="A403" s="10">
        <v>1846</v>
      </c>
      <c r="B403" s="10" t="s">
        <v>4009</v>
      </c>
      <c r="C403" s="10" t="s">
        <v>591</v>
      </c>
      <c r="D403" s="17">
        <v>1106</v>
      </c>
      <c r="E403" s="10" t="s">
        <v>4</v>
      </c>
      <c r="F403" s="10" t="s">
        <v>67</v>
      </c>
      <c r="G403" s="10" t="s">
        <v>67</v>
      </c>
      <c r="H403" s="10" t="s">
        <v>292</v>
      </c>
      <c r="I403" s="10" t="s">
        <v>292</v>
      </c>
      <c r="J403" s="10">
        <v>1</v>
      </c>
      <c r="K403" s="18" t="s">
        <v>4010</v>
      </c>
    </row>
    <row r="404" spans="1:11" customFormat="1">
      <c r="A404" s="10">
        <v>1847</v>
      </c>
      <c r="B404" s="10" t="s">
        <v>4011</v>
      </c>
      <c r="C404" s="10" t="s">
        <v>591</v>
      </c>
      <c r="D404" s="17">
        <v>1117</v>
      </c>
      <c r="E404" s="10" t="s">
        <v>4</v>
      </c>
      <c r="F404" s="10" t="s">
        <v>67</v>
      </c>
      <c r="G404" s="10" t="s">
        <v>67</v>
      </c>
      <c r="H404" s="10" t="s">
        <v>4012</v>
      </c>
      <c r="I404" s="10" t="s">
        <v>292</v>
      </c>
      <c r="J404" s="10">
        <v>1</v>
      </c>
      <c r="K404" s="18" t="s">
        <v>4013</v>
      </c>
    </row>
    <row r="405" spans="1:11" customFormat="1">
      <c r="A405" s="10">
        <v>1848</v>
      </c>
      <c r="B405" s="10" t="s">
        <v>4014</v>
      </c>
      <c r="C405" s="10" t="s">
        <v>591</v>
      </c>
      <c r="D405" s="17">
        <v>1059</v>
      </c>
      <c r="E405" s="10" t="s">
        <v>4</v>
      </c>
      <c r="F405" s="10" t="s">
        <v>67</v>
      </c>
      <c r="G405" s="10" t="s">
        <v>68</v>
      </c>
      <c r="H405" s="10" t="s">
        <v>4015</v>
      </c>
      <c r="I405" s="10" t="s">
        <v>321</v>
      </c>
      <c r="J405" s="10">
        <v>1</v>
      </c>
      <c r="K405" s="18" t="s">
        <v>4016</v>
      </c>
    </row>
    <row r="406" spans="1:11" customFormat="1">
      <c r="A406" s="10">
        <v>1849</v>
      </c>
      <c r="B406" s="10" t="s">
        <v>4017</v>
      </c>
      <c r="C406" s="10" t="s">
        <v>591</v>
      </c>
      <c r="D406" s="17">
        <v>1125</v>
      </c>
      <c r="E406" s="10" t="s">
        <v>4</v>
      </c>
      <c r="F406" s="10" t="s">
        <v>67</v>
      </c>
      <c r="G406" s="10" t="s">
        <v>67</v>
      </c>
      <c r="H406" s="10" t="s">
        <v>4018</v>
      </c>
      <c r="I406" s="10" t="s">
        <v>322</v>
      </c>
      <c r="J406" s="10">
        <v>1</v>
      </c>
      <c r="K406" s="18" t="s">
        <v>4019</v>
      </c>
    </row>
    <row r="407" spans="1:11" customFormat="1">
      <c r="A407" s="10">
        <v>1850</v>
      </c>
      <c r="B407" s="10" t="s">
        <v>4020</v>
      </c>
      <c r="C407" s="10" t="s">
        <v>591</v>
      </c>
      <c r="D407" s="17"/>
      <c r="E407" s="10" t="s">
        <v>67</v>
      </c>
      <c r="F407" s="10" t="s">
        <v>67</v>
      </c>
      <c r="G407" s="10" t="s">
        <v>67</v>
      </c>
      <c r="H407" s="10" t="s">
        <v>292</v>
      </c>
      <c r="I407" s="10" t="s">
        <v>292</v>
      </c>
      <c r="J407" s="10">
        <v>1</v>
      </c>
      <c r="K407" s="18" t="s">
        <v>4021</v>
      </c>
    </row>
    <row r="408" spans="1:11" customFormat="1">
      <c r="A408" s="10">
        <v>1851</v>
      </c>
      <c r="B408" s="10" t="s">
        <v>4022</v>
      </c>
      <c r="C408" s="10" t="s">
        <v>591</v>
      </c>
      <c r="D408" s="17"/>
      <c r="E408" s="10" t="s">
        <v>67</v>
      </c>
      <c r="F408" s="10" t="s">
        <v>67</v>
      </c>
      <c r="G408" s="10" t="s">
        <v>67</v>
      </c>
      <c r="H408" s="10" t="s">
        <v>292</v>
      </c>
      <c r="I408" s="10" t="s">
        <v>292</v>
      </c>
      <c r="J408" s="10">
        <v>1</v>
      </c>
      <c r="K408" s="18" t="s">
        <v>4021</v>
      </c>
    </row>
    <row r="409" spans="1:11" customFormat="1">
      <c r="A409" s="10">
        <v>1852</v>
      </c>
      <c r="B409" s="10" t="s">
        <v>4023</v>
      </c>
      <c r="C409" s="10" t="s">
        <v>591</v>
      </c>
      <c r="D409" s="17"/>
      <c r="E409" s="10" t="s">
        <v>67</v>
      </c>
      <c r="F409" s="10" t="s">
        <v>67</v>
      </c>
      <c r="G409" s="10" t="s">
        <v>67</v>
      </c>
      <c r="H409" s="10" t="s">
        <v>292</v>
      </c>
      <c r="I409" s="10" t="s">
        <v>292</v>
      </c>
      <c r="J409" s="10">
        <v>1</v>
      </c>
      <c r="K409" s="18" t="s">
        <v>4021</v>
      </c>
    </row>
    <row r="410" spans="1:11" customFormat="1">
      <c r="A410" s="10">
        <v>1853</v>
      </c>
      <c r="B410" s="10" t="s">
        <v>4024</v>
      </c>
      <c r="C410" s="10" t="s">
        <v>591</v>
      </c>
      <c r="D410" s="17"/>
      <c r="E410" s="10" t="s">
        <v>67</v>
      </c>
      <c r="F410" s="10" t="s">
        <v>67</v>
      </c>
      <c r="G410" s="10" t="s">
        <v>67</v>
      </c>
      <c r="H410" s="10" t="s">
        <v>292</v>
      </c>
      <c r="I410" s="10" t="s">
        <v>292</v>
      </c>
      <c r="J410" s="10">
        <v>1</v>
      </c>
      <c r="K410" s="18" t="s">
        <v>4021</v>
      </c>
    </row>
    <row r="411" spans="1:11" customFormat="1">
      <c r="A411" s="10">
        <v>1854</v>
      </c>
      <c r="B411" s="10" t="s">
        <v>4025</v>
      </c>
      <c r="C411" s="10" t="s">
        <v>591</v>
      </c>
      <c r="D411" s="17"/>
      <c r="E411" s="10" t="s">
        <v>67</v>
      </c>
      <c r="F411" s="10" t="s">
        <v>67</v>
      </c>
      <c r="G411" s="10" t="s">
        <v>67</v>
      </c>
      <c r="H411" s="10" t="s">
        <v>292</v>
      </c>
      <c r="I411" s="10" t="s">
        <v>292</v>
      </c>
      <c r="J411" s="10">
        <v>1</v>
      </c>
      <c r="K411" s="18" t="s">
        <v>4021</v>
      </c>
    </row>
    <row r="412" spans="1:11" customFormat="1">
      <c r="A412" s="10">
        <v>1855</v>
      </c>
      <c r="B412" s="10" t="s">
        <v>4026</v>
      </c>
      <c r="C412" s="10" t="s">
        <v>591</v>
      </c>
      <c r="D412" s="17"/>
      <c r="E412" s="10" t="s">
        <v>67</v>
      </c>
      <c r="F412" s="10" t="s">
        <v>67</v>
      </c>
      <c r="G412" s="10" t="s">
        <v>67</v>
      </c>
      <c r="H412" s="10" t="s">
        <v>292</v>
      </c>
      <c r="I412" s="10" t="s">
        <v>292</v>
      </c>
      <c r="J412" s="10">
        <v>1</v>
      </c>
      <c r="K412" s="18" t="s">
        <v>4021</v>
      </c>
    </row>
    <row r="413" spans="1:11">
      <c r="A413" s="10">
        <v>1856</v>
      </c>
      <c r="B413" s="10" t="s">
        <v>645</v>
      </c>
      <c r="C413" s="10" t="s">
        <v>591</v>
      </c>
      <c r="D413" s="17">
        <v>1045</v>
      </c>
      <c r="E413" s="10" t="s">
        <v>67</v>
      </c>
      <c r="F413" s="10" t="s">
        <v>68</v>
      </c>
      <c r="G413" s="10" t="s">
        <v>67</v>
      </c>
      <c r="H413" s="10" t="s">
        <v>646</v>
      </c>
      <c r="I413" s="10" t="s">
        <v>23</v>
      </c>
      <c r="J413" s="10">
        <v>1</v>
      </c>
      <c r="K413" s="18" t="s">
        <v>647</v>
      </c>
    </row>
    <row r="414" spans="1:11" customFormat="1">
      <c r="A414" s="10">
        <v>1857</v>
      </c>
      <c r="B414" s="10" t="s">
        <v>4027</v>
      </c>
      <c r="C414" s="10" t="s">
        <v>591</v>
      </c>
      <c r="D414" s="17">
        <v>1099</v>
      </c>
      <c r="E414" s="10" t="s">
        <v>4</v>
      </c>
      <c r="F414" s="10" t="s">
        <v>67</v>
      </c>
      <c r="G414" s="10" t="s">
        <v>67</v>
      </c>
      <c r="H414" s="10" t="s">
        <v>4028</v>
      </c>
      <c r="I414" s="10" t="s">
        <v>292</v>
      </c>
      <c r="J414" s="10">
        <v>1</v>
      </c>
      <c r="K414" s="18" t="s">
        <v>4029</v>
      </c>
    </row>
    <row r="415" spans="1:11" customFormat="1">
      <c r="A415" s="10">
        <v>1858</v>
      </c>
      <c r="B415" s="10" t="s">
        <v>4030</v>
      </c>
      <c r="C415" s="10" t="s">
        <v>591</v>
      </c>
      <c r="D415" s="17"/>
      <c r="E415" s="10" t="s">
        <v>4</v>
      </c>
      <c r="F415" s="10" t="s">
        <v>67</v>
      </c>
      <c r="G415" s="10" t="s">
        <v>67</v>
      </c>
      <c r="H415" s="10" t="s">
        <v>292</v>
      </c>
      <c r="I415" s="10" t="s">
        <v>292</v>
      </c>
      <c r="J415" s="10">
        <v>1</v>
      </c>
      <c r="K415" s="18" t="s">
        <v>4029</v>
      </c>
    </row>
    <row r="416" spans="1:11" customFormat="1">
      <c r="A416" s="10">
        <v>1859</v>
      </c>
      <c r="B416" s="10" t="s">
        <v>4031</v>
      </c>
      <c r="C416" s="10" t="s">
        <v>591</v>
      </c>
      <c r="D416" s="17"/>
      <c r="E416" s="10" t="s">
        <v>4</v>
      </c>
      <c r="F416" s="10" t="s">
        <v>67</v>
      </c>
      <c r="G416" s="10" t="s">
        <v>67</v>
      </c>
      <c r="H416" s="10" t="s">
        <v>292</v>
      </c>
      <c r="I416" s="10" t="s">
        <v>292</v>
      </c>
      <c r="J416" s="10">
        <v>1</v>
      </c>
      <c r="K416" s="18" t="s">
        <v>4029</v>
      </c>
    </row>
    <row r="417" spans="1:11">
      <c r="A417" s="10">
        <v>1860</v>
      </c>
      <c r="B417" s="10" t="s">
        <v>648</v>
      </c>
      <c r="C417" s="10" t="s">
        <v>591</v>
      </c>
      <c r="D417" s="17">
        <v>1075</v>
      </c>
      <c r="E417" s="10" t="s">
        <v>68</v>
      </c>
      <c r="F417" s="10" t="s">
        <v>68</v>
      </c>
      <c r="G417" s="10" t="s">
        <v>67</v>
      </c>
      <c r="H417" s="10" t="s">
        <v>649</v>
      </c>
      <c r="I417" s="10" t="s">
        <v>650</v>
      </c>
      <c r="J417" s="10">
        <v>1</v>
      </c>
      <c r="K417" s="18" t="s">
        <v>651</v>
      </c>
    </row>
    <row r="418" spans="1:11" customFormat="1">
      <c r="A418" s="10">
        <v>1861</v>
      </c>
      <c r="B418" s="10" t="s">
        <v>4032</v>
      </c>
      <c r="C418" s="10" t="s">
        <v>591</v>
      </c>
      <c r="D418" s="17"/>
      <c r="E418" s="10" t="s">
        <v>68</v>
      </c>
      <c r="F418" s="10" t="s">
        <v>67</v>
      </c>
      <c r="G418" s="10" t="s">
        <v>67</v>
      </c>
      <c r="H418" s="10" t="s">
        <v>292</v>
      </c>
      <c r="I418" s="10" t="s">
        <v>292</v>
      </c>
      <c r="J418" s="10">
        <v>1</v>
      </c>
      <c r="K418" s="18" t="s">
        <v>655</v>
      </c>
    </row>
    <row r="419" spans="1:11">
      <c r="A419" s="10">
        <v>1862</v>
      </c>
      <c r="B419" s="10" t="s">
        <v>652</v>
      </c>
      <c r="C419" s="10" t="s">
        <v>591</v>
      </c>
      <c r="D419" s="17">
        <v>1090</v>
      </c>
      <c r="E419" s="10" t="s">
        <v>68</v>
      </c>
      <c r="F419" s="10" t="s">
        <v>68</v>
      </c>
      <c r="G419" s="10" t="s">
        <v>67</v>
      </c>
      <c r="H419" s="10" t="s">
        <v>653</v>
      </c>
      <c r="I419" s="10" t="s">
        <v>654</v>
      </c>
      <c r="J419" s="10">
        <v>1</v>
      </c>
      <c r="K419" s="18" t="s">
        <v>655</v>
      </c>
    </row>
    <row r="420" spans="1:11">
      <c r="A420" s="10">
        <v>1863</v>
      </c>
      <c r="B420" s="10" t="s">
        <v>656</v>
      </c>
      <c r="C420" s="10" t="s">
        <v>591</v>
      </c>
      <c r="D420" s="17">
        <v>1109</v>
      </c>
      <c r="E420" s="10" t="s">
        <v>68</v>
      </c>
      <c r="F420" s="10" t="s">
        <v>68</v>
      </c>
      <c r="G420" s="10" t="s">
        <v>67</v>
      </c>
      <c r="H420" s="10" t="s">
        <v>657</v>
      </c>
      <c r="I420" s="10" t="s">
        <v>124</v>
      </c>
      <c r="J420" s="10">
        <v>1</v>
      </c>
      <c r="K420" s="18" t="s">
        <v>655</v>
      </c>
    </row>
    <row r="421" spans="1:11" customFormat="1">
      <c r="A421" s="10">
        <v>1864</v>
      </c>
      <c r="B421" s="10" t="s">
        <v>4033</v>
      </c>
      <c r="C421" s="10" t="s">
        <v>591</v>
      </c>
      <c r="D421" s="17"/>
      <c r="E421" s="10" t="s">
        <v>68</v>
      </c>
      <c r="F421" s="10" t="s">
        <v>67</v>
      </c>
      <c r="G421" s="10" t="s">
        <v>67</v>
      </c>
      <c r="H421" s="10" t="s">
        <v>4034</v>
      </c>
      <c r="I421" s="10" t="s">
        <v>292</v>
      </c>
      <c r="J421" s="10">
        <v>1</v>
      </c>
      <c r="K421" s="18" t="s">
        <v>651</v>
      </c>
    </row>
    <row r="422" spans="1:11">
      <c r="A422" s="10">
        <v>1865</v>
      </c>
      <c r="B422" s="10" t="s">
        <v>658</v>
      </c>
      <c r="C422" s="10" t="s">
        <v>591</v>
      </c>
      <c r="D422" s="17">
        <v>1125</v>
      </c>
      <c r="E422" s="10" t="s">
        <v>68</v>
      </c>
      <c r="F422" s="10" t="s">
        <v>68</v>
      </c>
      <c r="G422" s="10" t="s">
        <v>67</v>
      </c>
      <c r="H422" s="10" t="s">
        <v>659</v>
      </c>
      <c r="I422" s="10" t="s">
        <v>660</v>
      </c>
      <c r="J422" s="10">
        <v>1</v>
      </c>
      <c r="K422" s="18" t="s">
        <v>661</v>
      </c>
    </row>
    <row r="423" spans="1:11">
      <c r="A423" s="10">
        <v>1866</v>
      </c>
      <c r="B423" s="10" t="s">
        <v>662</v>
      </c>
      <c r="C423" s="10" t="s">
        <v>591</v>
      </c>
      <c r="D423" s="17">
        <v>1119</v>
      </c>
      <c r="E423" s="10" t="s">
        <v>68</v>
      </c>
      <c r="F423" s="10" t="s">
        <v>68</v>
      </c>
      <c r="G423" s="10" t="s">
        <v>67</v>
      </c>
      <c r="H423" s="10" t="s">
        <v>663</v>
      </c>
      <c r="I423" s="10" t="s">
        <v>664</v>
      </c>
      <c r="J423" s="10">
        <v>1</v>
      </c>
      <c r="K423" s="18" t="s">
        <v>661</v>
      </c>
    </row>
    <row r="424" spans="1:11">
      <c r="A424" s="10">
        <v>1867</v>
      </c>
      <c r="B424" s="10" t="s">
        <v>665</v>
      </c>
      <c r="C424" s="10" t="s">
        <v>591</v>
      </c>
      <c r="D424" s="17">
        <v>1118</v>
      </c>
      <c r="E424" s="10" t="s">
        <v>68</v>
      </c>
      <c r="F424" s="10" t="s">
        <v>68</v>
      </c>
      <c r="G424" s="10" t="s">
        <v>67</v>
      </c>
      <c r="H424" s="10" t="s">
        <v>666</v>
      </c>
      <c r="I424" s="10" t="s">
        <v>667</v>
      </c>
      <c r="J424" s="10">
        <v>1</v>
      </c>
      <c r="K424" s="18" t="s">
        <v>661</v>
      </c>
    </row>
    <row r="425" spans="1:11" customFormat="1">
      <c r="A425" s="10">
        <v>1868</v>
      </c>
      <c r="B425" s="10" t="s">
        <v>4035</v>
      </c>
      <c r="C425" s="10" t="s">
        <v>591</v>
      </c>
      <c r="D425" s="17"/>
      <c r="E425" s="10" t="s">
        <v>68</v>
      </c>
      <c r="F425" s="10" t="s">
        <v>67</v>
      </c>
      <c r="G425" s="10" t="s">
        <v>67</v>
      </c>
      <c r="H425" s="10" t="s">
        <v>4036</v>
      </c>
      <c r="I425" s="10" t="s">
        <v>4036</v>
      </c>
      <c r="J425" s="10">
        <v>1</v>
      </c>
      <c r="K425" s="18" t="s">
        <v>661</v>
      </c>
    </row>
    <row r="426" spans="1:11" customFormat="1">
      <c r="A426" s="10">
        <v>1870</v>
      </c>
      <c r="B426" s="10" t="s">
        <v>4037</v>
      </c>
      <c r="C426" s="10" t="s">
        <v>591</v>
      </c>
      <c r="D426" s="17"/>
      <c r="E426" s="10" t="s">
        <v>4</v>
      </c>
      <c r="F426" s="10" t="s">
        <v>67</v>
      </c>
      <c r="G426" s="10" t="s">
        <v>67</v>
      </c>
      <c r="H426" s="10" t="s">
        <v>292</v>
      </c>
      <c r="I426" s="10" t="s">
        <v>292</v>
      </c>
      <c r="J426" s="10">
        <v>6</v>
      </c>
      <c r="K426" s="18" t="s">
        <v>4038</v>
      </c>
    </row>
    <row r="427" spans="1:11" customFormat="1">
      <c r="A427" s="10">
        <v>1871</v>
      </c>
      <c r="B427" s="10" t="s">
        <v>4039</v>
      </c>
      <c r="C427" s="10" t="s">
        <v>591</v>
      </c>
      <c r="D427" s="17"/>
      <c r="E427" s="10" t="s">
        <v>4</v>
      </c>
      <c r="F427" s="10" t="s">
        <v>67</v>
      </c>
      <c r="G427" s="10" t="s">
        <v>67</v>
      </c>
      <c r="H427" s="10" t="s">
        <v>292</v>
      </c>
      <c r="I427" s="10" t="s">
        <v>292</v>
      </c>
      <c r="J427" s="10">
        <v>31</v>
      </c>
      <c r="K427" s="18" t="s">
        <v>4038</v>
      </c>
    </row>
    <row r="428" spans="1:11" customFormat="1">
      <c r="A428" s="10">
        <v>1885</v>
      </c>
      <c r="B428" s="10" t="s">
        <v>4040</v>
      </c>
      <c r="C428" s="10" t="s">
        <v>591</v>
      </c>
      <c r="D428" s="17"/>
      <c r="E428" s="10" t="s">
        <v>4</v>
      </c>
      <c r="F428" s="10" t="s">
        <v>67</v>
      </c>
      <c r="G428" s="10" t="s">
        <v>67</v>
      </c>
      <c r="H428" s="10" t="s">
        <v>292</v>
      </c>
      <c r="I428" s="10" t="s">
        <v>292</v>
      </c>
      <c r="J428" s="10">
        <v>1</v>
      </c>
      <c r="K428" s="18" t="s">
        <v>4041</v>
      </c>
    </row>
    <row r="429" spans="1:11" customFormat="1">
      <c r="A429" s="10">
        <v>1886</v>
      </c>
      <c r="B429" s="10" t="s">
        <v>4042</v>
      </c>
      <c r="C429" s="10" t="s">
        <v>591</v>
      </c>
      <c r="D429" s="17"/>
      <c r="E429" s="10" t="s">
        <v>4</v>
      </c>
      <c r="F429" s="10" t="s">
        <v>67</v>
      </c>
      <c r="G429" s="10" t="s">
        <v>67</v>
      </c>
      <c r="H429" s="10" t="s">
        <v>292</v>
      </c>
      <c r="I429" s="10" t="s">
        <v>292</v>
      </c>
      <c r="J429" s="10">
        <v>1</v>
      </c>
      <c r="K429" s="18" t="s">
        <v>4041</v>
      </c>
    </row>
    <row r="430" spans="1:11" customFormat="1">
      <c r="A430" s="10">
        <v>1887</v>
      </c>
      <c r="B430" s="10" t="s">
        <v>4043</v>
      </c>
      <c r="C430" s="10" t="s">
        <v>591</v>
      </c>
      <c r="D430" s="17"/>
      <c r="E430" s="10" t="s">
        <v>4</v>
      </c>
      <c r="F430" s="10" t="s">
        <v>67</v>
      </c>
      <c r="G430" s="10" t="s">
        <v>67</v>
      </c>
      <c r="H430" s="10" t="s">
        <v>292</v>
      </c>
      <c r="I430" s="10" t="s">
        <v>292</v>
      </c>
      <c r="J430" s="10">
        <v>1</v>
      </c>
      <c r="K430" s="18" t="s">
        <v>4041</v>
      </c>
    </row>
    <row r="431" spans="1:11" customFormat="1">
      <c r="A431" s="10">
        <v>1888</v>
      </c>
      <c r="B431" s="10" t="s">
        <v>4044</v>
      </c>
      <c r="C431" s="10" t="s">
        <v>591</v>
      </c>
      <c r="D431" s="17"/>
      <c r="E431" s="10" t="s">
        <v>4</v>
      </c>
      <c r="F431" s="10" t="s">
        <v>67</v>
      </c>
      <c r="G431" s="10" t="s">
        <v>67</v>
      </c>
      <c r="H431" s="10" t="s">
        <v>292</v>
      </c>
      <c r="I431" s="10" t="s">
        <v>292</v>
      </c>
      <c r="J431" s="10">
        <v>1</v>
      </c>
      <c r="K431" s="18" t="s">
        <v>4041</v>
      </c>
    </row>
    <row r="432" spans="1:11" customFormat="1">
      <c r="A432" s="10">
        <v>1889</v>
      </c>
      <c r="B432" s="10" t="s">
        <v>4045</v>
      </c>
      <c r="C432" s="10" t="s">
        <v>591</v>
      </c>
      <c r="D432" s="17"/>
      <c r="E432" s="10" t="s">
        <v>67</v>
      </c>
      <c r="F432" s="10" t="s">
        <v>67</v>
      </c>
      <c r="G432" s="10" t="s">
        <v>67</v>
      </c>
      <c r="H432" s="10" t="s">
        <v>292</v>
      </c>
      <c r="I432" s="10" t="s">
        <v>292</v>
      </c>
      <c r="J432" s="10">
        <v>19</v>
      </c>
      <c r="K432" s="18" t="s">
        <v>4041</v>
      </c>
    </row>
    <row r="433" spans="1:11" customFormat="1">
      <c r="A433" s="10">
        <v>1902</v>
      </c>
      <c r="B433" s="10" t="s">
        <v>4046</v>
      </c>
      <c r="C433" s="10" t="s">
        <v>509</v>
      </c>
      <c r="D433" s="17">
        <v>1070</v>
      </c>
      <c r="E433" s="10" t="s">
        <v>68</v>
      </c>
      <c r="F433" s="10" t="s">
        <v>67</v>
      </c>
      <c r="G433" s="10" t="s">
        <v>67</v>
      </c>
      <c r="H433" s="10" t="s">
        <v>4047</v>
      </c>
      <c r="I433" s="10" t="s">
        <v>292</v>
      </c>
      <c r="J433" s="10">
        <v>1</v>
      </c>
      <c r="K433" s="18" t="s">
        <v>4048</v>
      </c>
    </row>
    <row r="434" spans="1:11" customFormat="1">
      <c r="A434" s="10">
        <v>1903</v>
      </c>
      <c r="B434" s="10" t="s">
        <v>4049</v>
      </c>
      <c r="C434" s="10" t="s">
        <v>509</v>
      </c>
      <c r="D434" s="17">
        <v>1124</v>
      </c>
      <c r="E434" s="10" t="s">
        <v>68</v>
      </c>
      <c r="F434" s="10" t="s">
        <v>67</v>
      </c>
      <c r="G434" s="10" t="s">
        <v>67</v>
      </c>
      <c r="H434" s="10" t="s">
        <v>4050</v>
      </c>
      <c r="I434" s="10" t="s">
        <v>292</v>
      </c>
      <c r="J434" s="10">
        <v>1</v>
      </c>
      <c r="K434" s="18" t="s">
        <v>4051</v>
      </c>
    </row>
    <row r="435" spans="1:11" customFormat="1">
      <c r="A435" s="10">
        <v>1906</v>
      </c>
      <c r="B435" s="10" t="s">
        <v>4052</v>
      </c>
      <c r="C435" s="10" t="s">
        <v>591</v>
      </c>
      <c r="D435" s="17"/>
      <c r="E435" s="10" t="s">
        <v>68</v>
      </c>
      <c r="F435" s="10" t="s">
        <v>67</v>
      </c>
      <c r="G435" s="10" t="s">
        <v>67</v>
      </c>
      <c r="H435" s="10" t="s">
        <v>4</v>
      </c>
      <c r="I435" s="10" t="s">
        <v>4</v>
      </c>
      <c r="J435" s="10">
        <v>1</v>
      </c>
      <c r="K435" s="18" t="s">
        <v>4053</v>
      </c>
    </row>
    <row r="436" spans="1:11" customFormat="1">
      <c r="A436" s="10">
        <v>1908</v>
      </c>
      <c r="B436" s="10" t="s">
        <v>4054</v>
      </c>
      <c r="C436" s="10" t="s">
        <v>591</v>
      </c>
      <c r="D436" s="17"/>
      <c r="E436" s="10" t="s">
        <v>68</v>
      </c>
      <c r="F436" s="10" t="s">
        <v>67</v>
      </c>
      <c r="G436" s="10" t="s">
        <v>67</v>
      </c>
      <c r="H436" s="10" t="s">
        <v>4</v>
      </c>
      <c r="I436" s="10" t="s">
        <v>4</v>
      </c>
      <c r="J436" s="10">
        <v>1</v>
      </c>
      <c r="K436" s="18" t="s">
        <v>4053</v>
      </c>
    </row>
    <row r="437" spans="1:11" customFormat="1">
      <c r="A437" s="10">
        <v>1909</v>
      </c>
      <c r="B437" s="10" t="s">
        <v>4055</v>
      </c>
      <c r="C437" s="10" t="s">
        <v>591</v>
      </c>
      <c r="D437" s="17"/>
      <c r="E437" s="10" t="s">
        <v>68</v>
      </c>
      <c r="F437" s="10" t="s">
        <v>67</v>
      </c>
      <c r="G437" s="10" t="s">
        <v>67</v>
      </c>
      <c r="H437" s="10" t="s">
        <v>4</v>
      </c>
      <c r="I437" s="10" t="s">
        <v>4</v>
      </c>
      <c r="J437" s="10">
        <v>1</v>
      </c>
      <c r="K437" s="18" t="s">
        <v>4056</v>
      </c>
    </row>
    <row r="438" spans="1:11" customFormat="1">
      <c r="A438" s="10">
        <v>1911</v>
      </c>
      <c r="B438" s="10" t="s">
        <v>4057</v>
      </c>
      <c r="C438" s="10" t="s">
        <v>591</v>
      </c>
      <c r="D438" s="17">
        <v>1108</v>
      </c>
      <c r="E438" s="10" t="s">
        <v>68</v>
      </c>
      <c r="F438" s="10" t="s">
        <v>67</v>
      </c>
      <c r="G438" s="10" t="s">
        <v>67</v>
      </c>
      <c r="H438" s="10" t="s">
        <v>4058</v>
      </c>
      <c r="I438" s="10" t="s">
        <v>4</v>
      </c>
      <c r="J438" s="10">
        <v>1</v>
      </c>
      <c r="K438" s="18" t="s">
        <v>4059</v>
      </c>
    </row>
    <row r="439" spans="1:11" customFormat="1">
      <c r="A439" s="10">
        <v>1912</v>
      </c>
      <c r="B439" s="10" t="s">
        <v>4060</v>
      </c>
      <c r="C439" s="10" t="s">
        <v>591</v>
      </c>
      <c r="D439" s="17"/>
      <c r="E439" s="10" t="s">
        <v>68</v>
      </c>
      <c r="F439" s="10" t="s">
        <v>67</v>
      </c>
      <c r="G439" s="10" t="s">
        <v>67</v>
      </c>
      <c r="H439" s="10" t="s">
        <v>4</v>
      </c>
      <c r="I439" s="10" t="s">
        <v>4</v>
      </c>
      <c r="J439" s="10">
        <v>1</v>
      </c>
      <c r="K439" s="18" t="s">
        <v>4053</v>
      </c>
    </row>
    <row r="440" spans="1:11" customFormat="1">
      <c r="A440" s="10">
        <v>1913</v>
      </c>
      <c r="B440" s="10" t="s">
        <v>4061</v>
      </c>
      <c r="C440" s="10" t="s">
        <v>591</v>
      </c>
      <c r="D440" s="17">
        <v>1098</v>
      </c>
      <c r="E440" s="10" t="s">
        <v>68</v>
      </c>
      <c r="F440" s="10" t="s">
        <v>67</v>
      </c>
      <c r="G440" s="10" t="s">
        <v>67</v>
      </c>
      <c r="H440" s="10" t="s">
        <v>4062</v>
      </c>
      <c r="I440" s="10" t="s">
        <v>4</v>
      </c>
      <c r="J440" s="10">
        <v>1</v>
      </c>
      <c r="K440" s="18" t="s">
        <v>4063</v>
      </c>
    </row>
    <row r="441" spans="1:11" customFormat="1">
      <c r="A441" s="10">
        <v>1915</v>
      </c>
      <c r="B441" s="10" t="s">
        <v>4064</v>
      </c>
      <c r="C441" s="10" t="s">
        <v>591</v>
      </c>
      <c r="D441" s="17"/>
      <c r="E441" s="10" t="s">
        <v>4</v>
      </c>
      <c r="F441" s="10" t="s">
        <v>67</v>
      </c>
      <c r="G441" s="10" t="s">
        <v>67</v>
      </c>
      <c r="H441" s="10" t="s">
        <v>4</v>
      </c>
      <c r="I441" s="10" t="s">
        <v>4</v>
      </c>
      <c r="J441" s="10">
        <v>1</v>
      </c>
      <c r="K441" s="18" t="s">
        <v>4053</v>
      </c>
    </row>
    <row r="442" spans="1:11" customFormat="1">
      <c r="A442" s="10">
        <v>1916</v>
      </c>
      <c r="B442" s="10" t="s">
        <v>4065</v>
      </c>
      <c r="C442" s="10" t="s">
        <v>591</v>
      </c>
      <c r="D442" s="17"/>
      <c r="E442" s="10" t="s">
        <v>4</v>
      </c>
      <c r="F442" s="10" t="s">
        <v>67</v>
      </c>
      <c r="G442" s="10" t="s">
        <v>67</v>
      </c>
      <c r="H442" s="10" t="s">
        <v>4</v>
      </c>
      <c r="I442" s="10" t="s">
        <v>4</v>
      </c>
      <c r="J442" s="10">
        <v>1</v>
      </c>
      <c r="K442" s="18" t="s">
        <v>4053</v>
      </c>
    </row>
    <row r="443" spans="1:11" customFormat="1">
      <c r="A443" s="22">
        <v>1919</v>
      </c>
      <c r="B443" s="20" t="s">
        <v>5075</v>
      </c>
      <c r="C443" s="20" t="s">
        <v>2553</v>
      </c>
      <c r="D443" s="17"/>
      <c r="E443" s="20" t="s">
        <v>68</v>
      </c>
      <c r="F443" s="20" t="s">
        <v>67</v>
      </c>
      <c r="G443" s="20" t="s">
        <v>67</v>
      </c>
      <c r="H443" s="20" t="s">
        <v>292</v>
      </c>
      <c r="I443" s="20" t="s">
        <v>292</v>
      </c>
      <c r="J443" s="22">
        <v>1</v>
      </c>
      <c r="K443" s="21" t="s">
        <v>5076</v>
      </c>
    </row>
    <row r="444" spans="1:11" customFormat="1">
      <c r="A444" s="10">
        <v>1925</v>
      </c>
      <c r="B444" s="10" t="s">
        <v>4066</v>
      </c>
      <c r="C444" s="10" t="s">
        <v>591</v>
      </c>
      <c r="D444" s="17"/>
      <c r="E444" s="10" t="s">
        <v>67</v>
      </c>
      <c r="F444" s="10" t="s">
        <v>67</v>
      </c>
      <c r="G444" s="10" t="s">
        <v>67</v>
      </c>
      <c r="H444" s="10" t="s">
        <v>292</v>
      </c>
      <c r="I444" s="10" t="s">
        <v>292</v>
      </c>
      <c r="J444" s="10">
        <v>1</v>
      </c>
      <c r="K444" s="18" t="s">
        <v>4067</v>
      </c>
    </row>
    <row r="445" spans="1:11" customFormat="1">
      <c r="A445" s="10">
        <v>1926</v>
      </c>
      <c r="B445" s="10" t="s">
        <v>4068</v>
      </c>
      <c r="C445" s="10" t="s">
        <v>591</v>
      </c>
      <c r="D445" s="17"/>
      <c r="E445" s="10" t="s">
        <v>68</v>
      </c>
      <c r="F445" s="10" t="s">
        <v>67</v>
      </c>
      <c r="G445" s="10" t="s">
        <v>67</v>
      </c>
      <c r="H445" s="10" t="s">
        <v>292</v>
      </c>
      <c r="I445" s="10" t="s">
        <v>292</v>
      </c>
      <c r="J445" s="10">
        <v>1</v>
      </c>
      <c r="K445" s="18" t="s">
        <v>4067</v>
      </c>
    </row>
    <row r="446" spans="1:11" customFormat="1">
      <c r="A446" s="10">
        <v>1927</v>
      </c>
      <c r="B446" s="10" t="s">
        <v>4069</v>
      </c>
      <c r="C446" s="10" t="s">
        <v>591</v>
      </c>
      <c r="D446" s="17"/>
      <c r="E446" s="10" t="s">
        <v>68</v>
      </c>
      <c r="F446" s="10" t="s">
        <v>67</v>
      </c>
      <c r="G446" s="10" t="s">
        <v>67</v>
      </c>
      <c r="H446" s="10" t="s">
        <v>292</v>
      </c>
      <c r="I446" s="10" t="s">
        <v>292</v>
      </c>
      <c r="J446" s="10">
        <v>1</v>
      </c>
      <c r="K446" s="18" t="s">
        <v>4067</v>
      </c>
    </row>
    <row r="447" spans="1:11" customFormat="1">
      <c r="A447" s="10">
        <v>1928</v>
      </c>
      <c r="B447" s="10" t="s">
        <v>4070</v>
      </c>
      <c r="C447" s="10" t="s">
        <v>591</v>
      </c>
      <c r="D447" s="17"/>
      <c r="E447" s="10" t="s">
        <v>68</v>
      </c>
      <c r="F447" s="10" t="s">
        <v>67</v>
      </c>
      <c r="G447" s="10" t="s">
        <v>67</v>
      </c>
      <c r="H447" s="10" t="s">
        <v>292</v>
      </c>
      <c r="I447" s="10" t="s">
        <v>292</v>
      </c>
      <c r="J447" s="10">
        <v>1</v>
      </c>
      <c r="K447" s="18" t="s">
        <v>4067</v>
      </c>
    </row>
    <row r="448" spans="1:11" customFormat="1">
      <c r="A448" s="10">
        <v>1931</v>
      </c>
      <c r="B448" s="10" t="s">
        <v>4071</v>
      </c>
      <c r="C448" s="10" t="s">
        <v>669</v>
      </c>
      <c r="D448" s="17">
        <v>1100</v>
      </c>
      <c r="E448" s="10" t="s">
        <v>67</v>
      </c>
      <c r="F448" s="10" t="s">
        <v>67</v>
      </c>
      <c r="G448" s="10" t="s">
        <v>68</v>
      </c>
      <c r="H448" s="10" t="s">
        <v>292</v>
      </c>
      <c r="I448" s="10" t="s">
        <v>292</v>
      </c>
      <c r="J448" s="10">
        <v>1</v>
      </c>
      <c r="K448" s="18" t="s">
        <v>4072</v>
      </c>
    </row>
    <row r="449" spans="1:11" customFormat="1">
      <c r="A449" s="10">
        <v>1932</v>
      </c>
      <c r="B449" s="10" t="s">
        <v>4073</v>
      </c>
      <c r="C449" s="10" t="s">
        <v>669</v>
      </c>
      <c r="D449" s="17">
        <v>1099</v>
      </c>
      <c r="E449" s="10" t="s">
        <v>4</v>
      </c>
      <c r="F449" s="10" t="s">
        <v>67</v>
      </c>
      <c r="G449" s="10" t="s">
        <v>67</v>
      </c>
      <c r="H449" s="10" t="s">
        <v>4074</v>
      </c>
      <c r="I449" s="10" t="s">
        <v>4</v>
      </c>
      <c r="J449" s="10">
        <v>1</v>
      </c>
      <c r="K449" s="18" t="s">
        <v>4075</v>
      </c>
    </row>
    <row r="450" spans="1:11" customFormat="1">
      <c r="A450" s="10">
        <v>1936</v>
      </c>
      <c r="B450" s="10" t="s">
        <v>4076</v>
      </c>
      <c r="C450" s="10" t="s">
        <v>669</v>
      </c>
      <c r="D450" s="17"/>
      <c r="E450" s="10" t="s">
        <v>68</v>
      </c>
      <c r="F450" s="10" t="s">
        <v>67</v>
      </c>
      <c r="G450" s="10" t="s">
        <v>67</v>
      </c>
      <c r="H450" s="10" t="s">
        <v>292</v>
      </c>
      <c r="I450" s="10" t="s">
        <v>292</v>
      </c>
      <c r="J450" s="10">
        <v>1</v>
      </c>
      <c r="K450" s="18" t="s">
        <v>4077</v>
      </c>
    </row>
    <row r="451" spans="1:11" customFormat="1">
      <c r="A451" s="10">
        <v>1938</v>
      </c>
      <c r="B451" s="10" t="s">
        <v>4078</v>
      </c>
      <c r="C451" s="10" t="s">
        <v>669</v>
      </c>
      <c r="D451" s="17"/>
      <c r="E451" s="10" t="s">
        <v>68</v>
      </c>
      <c r="F451" s="10" t="s">
        <v>67</v>
      </c>
      <c r="G451" s="10" t="s">
        <v>67</v>
      </c>
      <c r="H451" s="10" t="s">
        <v>292</v>
      </c>
      <c r="I451" s="10" t="s">
        <v>292</v>
      </c>
      <c r="J451" s="10">
        <v>1</v>
      </c>
      <c r="K451" s="18" t="s">
        <v>4079</v>
      </c>
    </row>
    <row r="452" spans="1:11" customFormat="1">
      <c r="A452" s="10">
        <v>1939</v>
      </c>
      <c r="B452" s="10" t="s">
        <v>4080</v>
      </c>
      <c r="C452" s="10" t="s">
        <v>669</v>
      </c>
      <c r="D452" s="17">
        <v>1119</v>
      </c>
      <c r="E452" s="10" t="s">
        <v>68</v>
      </c>
      <c r="F452" s="10" t="s">
        <v>67</v>
      </c>
      <c r="G452" s="10" t="s">
        <v>67</v>
      </c>
      <c r="H452" s="10" t="s">
        <v>4</v>
      </c>
      <c r="I452" s="10" t="s">
        <v>4</v>
      </c>
      <c r="J452" s="10">
        <v>1</v>
      </c>
      <c r="K452" s="18" t="s">
        <v>4081</v>
      </c>
    </row>
    <row r="453" spans="1:11">
      <c r="A453" s="10">
        <v>1942</v>
      </c>
      <c r="B453" s="10" t="s">
        <v>668</v>
      </c>
      <c r="C453" s="10" t="s">
        <v>669</v>
      </c>
      <c r="D453" s="17">
        <v>1034</v>
      </c>
      <c r="E453" s="10" t="s">
        <v>68</v>
      </c>
      <c r="F453" s="10" t="s">
        <v>68</v>
      </c>
      <c r="G453" s="10" t="s">
        <v>67</v>
      </c>
      <c r="H453" s="10" t="s">
        <v>670</v>
      </c>
      <c r="I453" s="10" t="s">
        <v>125</v>
      </c>
      <c r="J453" s="10">
        <v>1</v>
      </c>
      <c r="K453" s="18" t="s">
        <v>671</v>
      </c>
    </row>
    <row r="454" spans="1:11" customFormat="1">
      <c r="A454" s="10">
        <v>1951</v>
      </c>
      <c r="B454" s="10" t="s">
        <v>4082</v>
      </c>
      <c r="C454" s="10" t="s">
        <v>669</v>
      </c>
      <c r="D454" s="17">
        <v>1117</v>
      </c>
      <c r="E454" s="10" t="s">
        <v>67</v>
      </c>
      <c r="F454" s="10" t="s">
        <v>67</v>
      </c>
      <c r="G454" s="10" t="s">
        <v>67</v>
      </c>
      <c r="H454" s="10" t="s">
        <v>4083</v>
      </c>
      <c r="I454" s="10" t="s">
        <v>323</v>
      </c>
      <c r="J454" s="10">
        <v>1</v>
      </c>
      <c r="K454" s="18" t="s">
        <v>4084</v>
      </c>
    </row>
    <row r="455" spans="1:11" customFormat="1">
      <c r="A455" s="10">
        <v>1952</v>
      </c>
      <c r="B455" s="10" t="s">
        <v>4085</v>
      </c>
      <c r="C455" s="10" t="s">
        <v>669</v>
      </c>
      <c r="D455" s="17"/>
      <c r="E455" s="10" t="s">
        <v>67</v>
      </c>
      <c r="F455" s="10" t="s">
        <v>67</v>
      </c>
      <c r="G455" s="10" t="s">
        <v>67</v>
      </c>
      <c r="H455" s="10" t="s">
        <v>292</v>
      </c>
      <c r="I455" s="10" t="s">
        <v>292</v>
      </c>
      <c r="J455" s="10">
        <v>1</v>
      </c>
      <c r="K455" s="18" t="s">
        <v>4086</v>
      </c>
    </row>
    <row r="456" spans="1:11">
      <c r="A456" s="10">
        <v>1953</v>
      </c>
      <c r="B456" s="10" t="s">
        <v>672</v>
      </c>
      <c r="C456" s="10" t="s">
        <v>669</v>
      </c>
      <c r="D456" s="17">
        <v>1019</v>
      </c>
      <c r="E456" s="10" t="s">
        <v>68</v>
      </c>
      <c r="F456" s="10" t="s">
        <v>68</v>
      </c>
      <c r="G456" s="10" t="s">
        <v>68</v>
      </c>
      <c r="H456" s="10" t="s">
        <v>673</v>
      </c>
      <c r="I456" s="10" t="s">
        <v>674</v>
      </c>
      <c r="J456" s="10">
        <v>1</v>
      </c>
      <c r="K456" s="18" t="s">
        <v>675</v>
      </c>
    </row>
    <row r="457" spans="1:11">
      <c r="A457" s="10">
        <v>1954</v>
      </c>
      <c r="B457" s="10" t="s">
        <v>676</v>
      </c>
      <c r="C457" s="10" t="s">
        <v>669</v>
      </c>
      <c r="D457" s="17">
        <v>1029</v>
      </c>
      <c r="E457" s="10" t="s">
        <v>4</v>
      </c>
      <c r="F457" s="10" t="s">
        <v>68</v>
      </c>
      <c r="G457" s="10" t="s">
        <v>67</v>
      </c>
      <c r="H457" s="10" t="s">
        <v>677</v>
      </c>
      <c r="I457" s="10" t="s">
        <v>126</v>
      </c>
      <c r="J457" s="10">
        <v>1</v>
      </c>
      <c r="K457" s="18" t="s">
        <v>675</v>
      </c>
    </row>
    <row r="458" spans="1:11">
      <c r="A458" s="10">
        <v>1955</v>
      </c>
      <c r="B458" s="10" t="s">
        <v>678</v>
      </c>
      <c r="C458" s="10" t="s">
        <v>669</v>
      </c>
      <c r="D458" s="17">
        <v>1086</v>
      </c>
      <c r="E458" s="10" t="s">
        <v>68</v>
      </c>
      <c r="F458" s="10" t="s">
        <v>68</v>
      </c>
      <c r="G458" s="10" t="s">
        <v>67</v>
      </c>
      <c r="H458" s="10" t="s">
        <v>679</v>
      </c>
      <c r="I458" s="10" t="s">
        <v>127</v>
      </c>
      <c r="J458" s="10">
        <v>1</v>
      </c>
      <c r="K458" s="18" t="s">
        <v>675</v>
      </c>
    </row>
    <row r="459" spans="1:11">
      <c r="A459" s="10">
        <v>1957</v>
      </c>
      <c r="B459" s="10" t="s">
        <v>680</v>
      </c>
      <c r="C459" s="10" t="s">
        <v>669</v>
      </c>
      <c r="D459" s="17">
        <v>1111</v>
      </c>
      <c r="E459" s="10" t="s">
        <v>4</v>
      </c>
      <c r="F459" s="10" t="s">
        <v>68</v>
      </c>
      <c r="G459" s="10" t="s">
        <v>67</v>
      </c>
      <c r="H459" s="10" t="s">
        <v>484</v>
      </c>
      <c r="I459" s="10" t="s">
        <v>128</v>
      </c>
      <c r="J459" s="10">
        <v>1</v>
      </c>
      <c r="K459" s="18" t="s">
        <v>681</v>
      </c>
    </row>
    <row r="460" spans="1:11" customFormat="1">
      <c r="A460" s="10">
        <v>1958</v>
      </c>
      <c r="B460" s="10" t="s">
        <v>4087</v>
      </c>
      <c r="C460" s="10" t="s">
        <v>669</v>
      </c>
      <c r="D460" s="17">
        <v>1125</v>
      </c>
      <c r="E460" s="10" t="s">
        <v>67</v>
      </c>
      <c r="F460" s="10" t="s">
        <v>67</v>
      </c>
      <c r="G460" s="10" t="s">
        <v>67</v>
      </c>
      <c r="H460" s="10" t="s">
        <v>4088</v>
      </c>
      <c r="I460" s="10" t="s">
        <v>292</v>
      </c>
      <c r="J460" s="10">
        <v>1</v>
      </c>
      <c r="K460" s="18" t="s">
        <v>4089</v>
      </c>
    </row>
    <row r="461" spans="1:11">
      <c r="A461" s="10">
        <v>1960</v>
      </c>
      <c r="B461" s="10" t="s">
        <v>682</v>
      </c>
      <c r="C461" s="10" t="s">
        <v>669</v>
      </c>
      <c r="D461" s="17">
        <v>1110</v>
      </c>
      <c r="E461" s="10" t="s">
        <v>68</v>
      </c>
      <c r="F461" s="10" t="s">
        <v>68</v>
      </c>
      <c r="G461" s="10" t="s">
        <v>67</v>
      </c>
      <c r="H461" s="10" t="s">
        <v>683</v>
      </c>
      <c r="I461" s="10" t="s">
        <v>684</v>
      </c>
      <c r="J461" s="10">
        <v>1</v>
      </c>
      <c r="K461" s="18" t="s">
        <v>685</v>
      </c>
    </row>
    <row r="462" spans="1:11">
      <c r="A462" s="10">
        <v>1971</v>
      </c>
      <c r="B462" s="10" t="s">
        <v>686</v>
      </c>
      <c r="C462" s="10" t="s">
        <v>669</v>
      </c>
      <c r="D462" s="17">
        <v>1089</v>
      </c>
      <c r="E462" s="10" t="s">
        <v>4</v>
      </c>
      <c r="F462" s="10" t="s">
        <v>68</v>
      </c>
      <c r="G462" s="10" t="s">
        <v>67</v>
      </c>
      <c r="H462" s="10" t="s">
        <v>687</v>
      </c>
      <c r="I462" s="10" t="s">
        <v>129</v>
      </c>
      <c r="J462" s="10">
        <v>1</v>
      </c>
      <c r="K462" s="18" t="s">
        <v>688</v>
      </c>
    </row>
    <row r="463" spans="1:11" customFormat="1">
      <c r="A463" s="10">
        <v>1972</v>
      </c>
      <c r="B463" s="10" t="s">
        <v>4090</v>
      </c>
      <c r="C463" s="10" t="s">
        <v>669</v>
      </c>
      <c r="D463" s="17"/>
      <c r="E463" s="10" t="s">
        <v>68</v>
      </c>
      <c r="F463" s="10" t="s">
        <v>67</v>
      </c>
      <c r="G463" s="10" t="s">
        <v>67</v>
      </c>
      <c r="H463" s="10" t="s">
        <v>292</v>
      </c>
      <c r="I463" s="10" t="s">
        <v>292</v>
      </c>
      <c r="J463" s="10">
        <v>1</v>
      </c>
      <c r="K463" s="18" t="s">
        <v>4091</v>
      </c>
    </row>
    <row r="464" spans="1:11" customFormat="1">
      <c r="A464" s="10">
        <v>1973</v>
      </c>
      <c r="B464" s="10" t="s">
        <v>4092</v>
      </c>
      <c r="C464" s="10" t="s">
        <v>669</v>
      </c>
      <c r="D464" s="17"/>
      <c r="E464" s="10" t="s">
        <v>68</v>
      </c>
      <c r="F464" s="10" t="s">
        <v>67</v>
      </c>
      <c r="G464" s="10" t="s">
        <v>67</v>
      </c>
      <c r="H464" s="10" t="s">
        <v>292</v>
      </c>
      <c r="I464" s="10" t="s">
        <v>292</v>
      </c>
      <c r="J464" s="10">
        <v>1</v>
      </c>
      <c r="K464" s="18" t="s">
        <v>4093</v>
      </c>
    </row>
    <row r="465" spans="1:11" customFormat="1">
      <c r="A465" s="10">
        <v>1976</v>
      </c>
      <c r="B465" s="10" t="s">
        <v>4094</v>
      </c>
      <c r="C465" s="10" t="s">
        <v>669</v>
      </c>
      <c r="D465" s="17"/>
      <c r="E465" s="10" t="s">
        <v>68</v>
      </c>
      <c r="F465" s="10" t="s">
        <v>67</v>
      </c>
      <c r="G465" s="10" t="s">
        <v>67</v>
      </c>
      <c r="H465" s="10" t="s">
        <v>4</v>
      </c>
      <c r="I465" s="10" t="s">
        <v>4</v>
      </c>
      <c r="J465" s="10">
        <v>1</v>
      </c>
      <c r="K465" s="18" t="s">
        <v>4095</v>
      </c>
    </row>
    <row r="466" spans="1:11" customFormat="1">
      <c r="A466" s="10">
        <v>1977</v>
      </c>
      <c r="B466" s="10" t="s">
        <v>4096</v>
      </c>
      <c r="C466" s="10" t="s">
        <v>669</v>
      </c>
      <c r="D466" s="17"/>
      <c r="E466" s="10" t="s">
        <v>68</v>
      </c>
      <c r="F466" s="10" t="s">
        <v>67</v>
      </c>
      <c r="G466" s="10" t="s">
        <v>67</v>
      </c>
      <c r="H466" s="10" t="s">
        <v>292</v>
      </c>
      <c r="I466" s="10" t="s">
        <v>292</v>
      </c>
      <c r="J466" s="10">
        <v>1</v>
      </c>
      <c r="K466" s="18" t="s">
        <v>4097</v>
      </c>
    </row>
    <row r="467" spans="1:11" customFormat="1">
      <c r="A467" s="10">
        <v>1978</v>
      </c>
      <c r="B467" s="10" t="s">
        <v>4098</v>
      </c>
      <c r="C467" s="10" t="s">
        <v>669</v>
      </c>
      <c r="D467" s="17"/>
      <c r="E467" s="10" t="s">
        <v>68</v>
      </c>
      <c r="F467" s="10" t="s">
        <v>67</v>
      </c>
      <c r="G467" s="10" t="s">
        <v>67</v>
      </c>
      <c r="H467" s="10" t="s">
        <v>292</v>
      </c>
      <c r="I467" s="10" t="s">
        <v>292</v>
      </c>
      <c r="J467" s="10">
        <v>1</v>
      </c>
      <c r="K467" s="18" t="s">
        <v>4099</v>
      </c>
    </row>
    <row r="468" spans="1:11">
      <c r="A468" s="10">
        <v>1981</v>
      </c>
      <c r="B468" s="10" t="s">
        <v>689</v>
      </c>
      <c r="C468" s="10" t="s">
        <v>669</v>
      </c>
      <c r="D468" s="17">
        <v>1078</v>
      </c>
      <c r="E468" s="10" t="s">
        <v>68</v>
      </c>
      <c r="F468" s="10" t="s">
        <v>68</v>
      </c>
      <c r="G468" s="10" t="s">
        <v>67</v>
      </c>
      <c r="H468" s="10" t="s">
        <v>690</v>
      </c>
      <c r="I468" s="10" t="s">
        <v>691</v>
      </c>
      <c r="J468" s="10">
        <v>1</v>
      </c>
      <c r="K468" s="18" t="s">
        <v>692</v>
      </c>
    </row>
    <row r="469" spans="1:11">
      <c r="A469" s="10">
        <v>1982</v>
      </c>
      <c r="B469" s="10" t="s">
        <v>693</v>
      </c>
      <c r="C469" s="10" t="s">
        <v>669</v>
      </c>
      <c r="D469" s="17">
        <v>1092</v>
      </c>
      <c r="E469" s="10" t="s">
        <v>4</v>
      </c>
      <c r="F469" s="10" t="s">
        <v>68</v>
      </c>
      <c r="G469" s="10" t="s">
        <v>67</v>
      </c>
      <c r="H469" s="10" t="s">
        <v>694</v>
      </c>
      <c r="I469" s="10" t="s">
        <v>130</v>
      </c>
      <c r="J469" s="10">
        <v>1</v>
      </c>
      <c r="K469" s="18" t="s">
        <v>695</v>
      </c>
    </row>
    <row r="470" spans="1:11">
      <c r="A470" s="10">
        <v>1983</v>
      </c>
      <c r="B470" s="10" t="s">
        <v>696</v>
      </c>
      <c r="C470" s="10" t="s">
        <v>669</v>
      </c>
      <c r="D470" s="17">
        <v>1087</v>
      </c>
      <c r="E470" s="10" t="s">
        <v>4</v>
      </c>
      <c r="F470" s="10" t="s">
        <v>68</v>
      </c>
      <c r="G470" s="10" t="s">
        <v>67</v>
      </c>
      <c r="H470" s="10" t="s">
        <v>697</v>
      </c>
      <c r="I470" s="10" t="s">
        <v>131</v>
      </c>
      <c r="J470" s="10">
        <v>1</v>
      </c>
      <c r="K470" s="18" t="s">
        <v>698</v>
      </c>
    </row>
    <row r="471" spans="1:11">
      <c r="A471" s="10">
        <v>1985</v>
      </c>
      <c r="B471" s="10" t="s">
        <v>699</v>
      </c>
      <c r="C471" s="10" t="s">
        <v>669</v>
      </c>
      <c r="D471" s="17">
        <v>1093</v>
      </c>
      <c r="E471" s="10" t="s">
        <v>4</v>
      </c>
      <c r="F471" s="10" t="s">
        <v>68</v>
      </c>
      <c r="G471" s="10" t="s">
        <v>67</v>
      </c>
      <c r="H471" s="10" t="s">
        <v>700</v>
      </c>
      <c r="I471" s="10" t="s">
        <v>132</v>
      </c>
      <c r="J471" s="10">
        <v>1</v>
      </c>
      <c r="K471" s="18" t="s">
        <v>701</v>
      </c>
    </row>
    <row r="472" spans="1:11">
      <c r="A472" s="10">
        <v>1986</v>
      </c>
      <c r="B472" s="10" t="s">
        <v>702</v>
      </c>
      <c r="C472" s="10" t="s">
        <v>669</v>
      </c>
      <c r="D472" s="17">
        <v>1089</v>
      </c>
      <c r="E472" s="10" t="s">
        <v>4</v>
      </c>
      <c r="F472" s="10" t="s">
        <v>68</v>
      </c>
      <c r="G472" s="10" t="s">
        <v>67</v>
      </c>
      <c r="H472" s="10" t="s">
        <v>703</v>
      </c>
      <c r="I472" s="10" t="s">
        <v>133</v>
      </c>
      <c r="J472" s="10">
        <v>1</v>
      </c>
      <c r="K472" s="18" t="s">
        <v>704</v>
      </c>
    </row>
    <row r="473" spans="1:11" customFormat="1">
      <c r="A473" s="10">
        <v>1987</v>
      </c>
      <c r="B473" s="10" t="s">
        <v>4100</v>
      </c>
      <c r="C473" s="10" t="s">
        <v>669</v>
      </c>
      <c r="D473" s="17"/>
      <c r="E473" s="10" t="s">
        <v>4</v>
      </c>
      <c r="F473" s="10" t="s">
        <v>67</v>
      </c>
      <c r="G473" s="10" t="s">
        <v>67</v>
      </c>
      <c r="H473" s="10" t="s">
        <v>4</v>
      </c>
      <c r="I473" s="10" t="s">
        <v>4</v>
      </c>
      <c r="J473" s="10">
        <v>1</v>
      </c>
      <c r="K473" s="18" t="s">
        <v>4101</v>
      </c>
    </row>
    <row r="474" spans="1:11" customFormat="1">
      <c r="A474" s="10">
        <v>1988</v>
      </c>
      <c r="B474" s="10" t="s">
        <v>4102</v>
      </c>
      <c r="C474" s="10" t="s">
        <v>669</v>
      </c>
      <c r="D474" s="17"/>
      <c r="E474" s="10" t="s">
        <v>4</v>
      </c>
      <c r="F474" s="10" t="s">
        <v>67</v>
      </c>
      <c r="G474" s="10" t="s">
        <v>67</v>
      </c>
      <c r="H474" s="10" t="s">
        <v>4</v>
      </c>
      <c r="I474" s="10" t="s">
        <v>4</v>
      </c>
      <c r="J474" s="10">
        <v>1</v>
      </c>
      <c r="K474" s="18" t="s">
        <v>4101</v>
      </c>
    </row>
    <row r="475" spans="1:11">
      <c r="A475" s="10">
        <v>1990</v>
      </c>
      <c r="B475" s="10" t="s">
        <v>705</v>
      </c>
      <c r="C475" s="10" t="s">
        <v>669</v>
      </c>
      <c r="D475" s="17">
        <v>1065</v>
      </c>
      <c r="E475" s="10" t="s">
        <v>4</v>
      </c>
      <c r="F475" s="10" t="s">
        <v>68</v>
      </c>
      <c r="G475" s="10" t="s">
        <v>67</v>
      </c>
      <c r="H475" s="10" t="s">
        <v>706</v>
      </c>
      <c r="I475" s="10" t="s">
        <v>134</v>
      </c>
      <c r="J475" s="10">
        <v>1</v>
      </c>
      <c r="K475" s="18" t="s">
        <v>707</v>
      </c>
    </row>
    <row r="476" spans="1:11">
      <c r="A476" s="10">
        <v>1991</v>
      </c>
      <c r="B476" s="10" t="s">
        <v>708</v>
      </c>
      <c r="C476" s="10" t="s">
        <v>669</v>
      </c>
      <c r="D476" s="17">
        <v>1033</v>
      </c>
      <c r="E476" s="10" t="s">
        <v>4</v>
      </c>
      <c r="F476" s="10" t="s">
        <v>68</v>
      </c>
      <c r="G476" s="10" t="s">
        <v>67</v>
      </c>
      <c r="H476" s="10" t="s">
        <v>709</v>
      </c>
      <c r="I476" s="10" t="s">
        <v>135</v>
      </c>
      <c r="J476" s="10">
        <v>1</v>
      </c>
      <c r="K476" s="18" t="s">
        <v>710</v>
      </c>
    </row>
    <row r="477" spans="1:11">
      <c r="A477" s="10">
        <v>1992</v>
      </c>
      <c r="B477" s="10" t="s">
        <v>711</v>
      </c>
      <c r="C477" s="10" t="s">
        <v>712</v>
      </c>
      <c r="D477" s="17">
        <v>1114</v>
      </c>
      <c r="E477" s="10" t="s">
        <v>67</v>
      </c>
      <c r="F477" s="10" t="s">
        <v>68</v>
      </c>
      <c r="G477" s="10" t="s">
        <v>67</v>
      </c>
      <c r="H477" s="10" t="s">
        <v>713</v>
      </c>
      <c r="I477" s="10" t="s">
        <v>136</v>
      </c>
      <c r="J477" s="10">
        <v>1</v>
      </c>
      <c r="K477" s="18" t="s">
        <v>714</v>
      </c>
    </row>
    <row r="478" spans="1:11">
      <c r="A478" s="10">
        <v>1993</v>
      </c>
      <c r="B478" s="10" t="s">
        <v>715</v>
      </c>
      <c r="C478" s="10" t="s">
        <v>712</v>
      </c>
      <c r="D478" s="17">
        <v>1089</v>
      </c>
      <c r="E478" s="10" t="s">
        <v>68</v>
      </c>
      <c r="F478" s="10" t="s">
        <v>68</v>
      </c>
      <c r="G478" s="10" t="s">
        <v>67</v>
      </c>
      <c r="H478" s="10" t="s">
        <v>716</v>
      </c>
      <c r="I478" s="10" t="s">
        <v>137</v>
      </c>
      <c r="J478" s="10">
        <v>1</v>
      </c>
      <c r="K478" s="18" t="s">
        <v>717</v>
      </c>
    </row>
    <row r="479" spans="1:11">
      <c r="A479" s="10">
        <v>1994</v>
      </c>
      <c r="B479" s="10" t="s">
        <v>718</v>
      </c>
      <c r="C479" s="10" t="s">
        <v>712</v>
      </c>
      <c r="D479" s="17">
        <v>1081</v>
      </c>
      <c r="E479" s="10" t="s">
        <v>68</v>
      </c>
      <c r="F479" s="10" t="s">
        <v>68</v>
      </c>
      <c r="G479" s="10" t="s">
        <v>67</v>
      </c>
      <c r="H479" s="10" t="s">
        <v>719</v>
      </c>
      <c r="I479" s="10" t="s">
        <v>720</v>
      </c>
      <c r="J479" s="10">
        <v>1</v>
      </c>
      <c r="K479" s="18" t="s">
        <v>721</v>
      </c>
    </row>
    <row r="480" spans="1:11" customFormat="1">
      <c r="A480" s="10">
        <v>1995</v>
      </c>
      <c r="B480" s="10" t="s">
        <v>4103</v>
      </c>
      <c r="C480" s="10" t="s">
        <v>712</v>
      </c>
      <c r="D480" s="17">
        <v>1056</v>
      </c>
      <c r="E480" s="10" t="s">
        <v>68</v>
      </c>
      <c r="F480" s="10" t="s">
        <v>67</v>
      </c>
      <c r="G480" s="10" t="s">
        <v>67</v>
      </c>
      <c r="H480" s="10" t="s">
        <v>292</v>
      </c>
      <c r="I480" s="10" t="s">
        <v>292</v>
      </c>
      <c r="J480" s="10">
        <v>1</v>
      </c>
      <c r="K480" s="18" t="s">
        <v>4104</v>
      </c>
    </row>
    <row r="481" spans="1:11">
      <c r="A481" s="10">
        <v>1996</v>
      </c>
      <c r="B481" s="10" t="s">
        <v>722</v>
      </c>
      <c r="C481" s="10" t="s">
        <v>712</v>
      </c>
      <c r="D481" s="17">
        <v>1105</v>
      </c>
      <c r="E481" s="10" t="s">
        <v>67</v>
      </c>
      <c r="F481" s="10" t="s">
        <v>68</v>
      </c>
      <c r="G481" s="10" t="s">
        <v>67</v>
      </c>
      <c r="H481" s="10" t="s">
        <v>723</v>
      </c>
      <c r="I481" s="10" t="s">
        <v>138</v>
      </c>
      <c r="J481" s="10">
        <v>1</v>
      </c>
      <c r="K481" s="18" t="s">
        <v>724</v>
      </c>
    </row>
    <row r="482" spans="1:11" customFormat="1">
      <c r="A482" s="10">
        <v>1997</v>
      </c>
      <c r="B482" s="10" t="s">
        <v>4105</v>
      </c>
      <c r="C482" s="10" t="s">
        <v>712</v>
      </c>
      <c r="D482" s="17"/>
      <c r="E482" s="10" t="s">
        <v>68</v>
      </c>
      <c r="F482" s="10" t="s">
        <v>67</v>
      </c>
      <c r="G482" s="10" t="s">
        <v>67</v>
      </c>
      <c r="H482" s="10" t="s">
        <v>292</v>
      </c>
      <c r="I482" s="10" t="s">
        <v>292</v>
      </c>
      <c r="J482" s="10">
        <v>1</v>
      </c>
      <c r="K482" s="18" t="s">
        <v>727</v>
      </c>
    </row>
    <row r="483" spans="1:11">
      <c r="A483" s="10">
        <v>1998</v>
      </c>
      <c r="B483" s="10" t="s">
        <v>725</v>
      </c>
      <c r="C483" s="10" t="s">
        <v>712</v>
      </c>
      <c r="D483" s="17">
        <v>1078</v>
      </c>
      <c r="E483" s="10" t="s">
        <v>68</v>
      </c>
      <c r="F483" s="10" t="s">
        <v>68</v>
      </c>
      <c r="G483" s="10" t="s">
        <v>67</v>
      </c>
      <c r="H483" s="10" t="s">
        <v>726</v>
      </c>
      <c r="I483" s="10" t="s">
        <v>4</v>
      </c>
      <c r="J483" s="10">
        <v>1</v>
      </c>
      <c r="K483" s="18" t="s">
        <v>727</v>
      </c>
    </row>
    <row r="484" spans="1:11" customFormat="1">
      <c r="A484" s="10">
        <v>1999</v>
      </c>
      <c r="B484" s="10" t="s">
        <v>4106</v>
      </c>
      <c r="C484" s="10" t="s">
        <v>712</v>
      </c>
      <c r="D484" s="17">
        <v>1087</v>
      </c>
      <c r="E484" s="10" t="s">
        <v>68</v>
      </c>
      <c r="F484" s="10" t="s">
        <v>67</v>
      </c>
      <c r="G484" s="10" t="s">
        <v>67</v>
      </c>
      <c r="H484" s="10" t="s">
        <v>292</v>
      </c>
      <c r="I484" s="10" t="s">
        <v>292</v>
      </c>
      <c r="J484" s="10">
        <v>1</v>
      </c>
      <c r="K484" s="18" t="s">
        <v>4107</v>
      </c>
    </row>
    <row r="485" spans="1:11" customFormat="1">
      <c r="A485" s="10">
        <v>2000</v>
      </c>
      <c r="B485" s="10" t="s">
        <v>4108</v>
      </c>
      <c r="C485" s="10" t="s">
        <v>712</v>
      </c>
      <c r="D485" s="17">
        <v>1123</v>
      </c>
      <c r="E485" s="10" t="s">
        <v>68</v>
      </c>
      <c r="F485" s="10" t="s">
        <v>67</v>
      </c>
      <c r="G485" s="10" t="s">
        <v>67</v>
      </c>
      <c r="H485" s="10" t="s">
        <v>292</v>
      </c>
      <c r="I485" s="10" t="s">
        <v>292</v>
      </c>
      <c r="J485" s="10">
        <v>1</v>
      </c>
      <c r="K485" s="18" t="s">
        <v>4109</v>
      </c>
    </row>
    <row r="486" spans="1:11" customFormat="1">
      <c r="A486" s="10">
        <v>2001</v>
      </c>
      <c r="B486" s="10" t="s">
        <v>4110</v>
      </c>
      <c r="C486" s="10" t="s">
        <v>712</v>
      </c>
      <c r="D486" s="17"/>
      <c r="E486" s="10" t="s">
        <v>68</v>
      </c>
      <c r="F486" s="10" t="s">
        <v>67</v>
      </c>
      <c r="G486" s="10" t="s">
        <v>67</v>
      </c>
      <c r="H486" s="10" t="s">
        <v>292</v>
      </c>
      <c r="I486" s="10" t="s">
        <v>292</v>
      </c>
      <c r="J486" s="10">
        <v>1</v>
      </c>
      <c r="K486" s="18" t="s">
        <v>4111</v>
      </c>
    </row>
    <row r="487" spans="1:11" customFormat="1">
      <c r="A487" s="10">
        <v>2002</v>
      </c>
      <c r="B487" s="10" t="s">
        <v>4112</v>
      </c>
      <c r="C487" s="10" t="s">
        <v>712</v>
      </c>
      <c r="D487" s="17"/>
      <c r="E487" s="10" t="s">
        <v>68</v>
      </c>
      <c r="F487" s="10" t="s">
        <v>67</v>
      </c>
      <c r="G487" s="10" t="s">
        <v>67</v>
      </c>
      <c r="H487" s="10" t="s">
        <v>292</v>
      </c>
      <c r="I487" s="10" t="s">
        <v>292</v>
      </c>
      <c r="J487" s="10">
        <v>1</v>
      </c>
      <c r="K487" s="18" t="s">
        <v>4113</v>
      </c>
    </row>
    <row r="488" spans="1:11" customFormat="1">
      <c r="A488" s="10">
        <v>2003</v>
      </c>
      <c r="B488" s="10" t="s">
        <v>4114</v>
      </c>
      <c r="C488" s="10" t="s">
        <v>712</v>
      </c>
      <c r="D488" s="17"/>
      <c r="E488" s="10" t="s">
        <v>68</v>
      </c>
      <c r="F488" s="10" t="s">
        <v>67</v>
      </c>
      <c r="G488" s="10" t="s">
        <v>67</v>
      </c>
      <c r="H488" s="10" t="s">
        <v>292</v>
      </c>
      <c r="I488" s="10" t="s">
        <v>292</v>
      </c>
      <c r="J488" s="10">
        <v>1</v>
      </c>
      <c r="K488" s="18" t="s">
        <v>4115</v>
      </c>
    </row>
    <row r="489" spans="1:11" customFormat="1">
      <c r="A489" s="10">
        <v>2004</v>
      </c>
      <c r="B489" s="10" t="s">
        <v>4116</v>
      </c>
      <c r="C489" s="10" t="s">
        <v>712</v>
      </c>
      <c r="D489" s="17"/>
      <c r="E489" s="10" t="s">
        <v>68</v>
      </c>
      <c r="F489" s="10" t="s">
        <v>67</v>
      </c>
      <c r="G489" s="10" t="s">
        <v>67</v>
      </c>
      <c r="H489" s="10" t="s">
        <v>292</v>
      </c>
      <c r="I489" s="10" t="s">
        <v>292</v>
      </c>
      <c r="J489" s="10">
        <v>1</v>
      </c>
      <c r="K489" s="18" t="s">
        <v>4117</v>
      </c>
    </row>
    <row r="490" spans="1:11" customFormat="1">
      <c r="A490" s="10">
        <v>2005</v>
      </c>
      <c r="B490" s="10" t="s">
        <v>4118</v>
      </c>
      <c r="C490" s="10" t="s">
        <v>712</v>
      </c>
      <c r="D490" s="17"/>
      <c r="E490" s="10" t="s">
        <v>68</v>
      </c>
      <c r="F490" s="10" t="s">
        <v>67</v>
      </c>
      <c r="G490" s="10" t="s">
        <v>67</v>
      </c>
      <c r="H490" s="10" t="s">
        <v>292</v>
      </c>
      <c r="I490" s="10" t="s">
        <v>292</v>
      </c>
      <c r="J490" s="10">
        <v>1</v>
      </c>
      <c r="K490" s="18" t="s">
        <v>4119</v>
      </c>
    </row>
    <row r="491" spans="1:11" customFormat="1">
      <c r="A491" s="10">
        <v>2007</v>
      </c>
      <c r="B491" s="10" t="s">
        <v>4120</v>
      </c>
      <c r="C491" s="10" t="s">
        <v>712</v>
      </c>
      <c r="D491" s="17"/>
      <c r="E491" s="10" t="s">
        <v>67</v>
      </c>
      <c r="F491" s="10" t="s">
        <v>67</v>
      </c>
      <c r="G491" s="10" t="s">
        <v>67</v>
      </c>
      <c r="H491" s="10" t="s">
        <v>292</v>
      </c>
      <c r="I491" s="10" t="s">
        <v>292</v>
      </c>
      <c r="J491" s="10">
        <v>1</v>
      </c>
      <c r="K491" s="18" t="s">
        <v>4121</v>
      </c>
    </row>
    <row r="492" spans="1:11" customFormat="1">
      <c r="A492" s="10">
        <v>2008</v>
      </c>
      <c r="B492" s="10" t="s">
        <v>4122</v>
      </c>
      <c r="C492" s="10" t="s">
        <v>712</v>
      </c>
      <c r="D492" s="17"/>
      <c r="E492" s="10" t="s">
        <v>67</v>
      </c>
      <c r="F492" s="10" t="s">
        <v>67</v>
      </c>
      <c r="G492" s="10" t="s">
        <v>67</v>
      </c>
      <c r="H492" s="10" t="s">
        <v>292</v>
      </c>
      <c r="I492" s="10" t="s">
        <v>292</v>
      </c>
      <c r="J492" s="10">
        <v>1</v>
      </c>
      <c r="K492" s="18" t="s">
        <v>4123</v>
      </c>
    </row>
    <row r="493" spans="1:11" customFormat="1">
      <c r="A493" s="10">
        <v>2010</v>
      </c>
      <c r="B493" s="10" t="s">
        <v>4124</v>
      </c>
      <c r="C493" s="10" t="s">
        <v>712</v>
      </c>
      <c r="D493" s="17"/>
      <c r="E493" s="10" t="s">
        <v>67</v>
      </c>
      <c r="F493" s="10" t="s">
        <v>67</v>
      </c>
      <c r="G493" s="10" t="s">
        <v>67</v>
      </c>
      <c r="H493" s="10" t="s">
        <v>292</v>
      </c>
      <c r="I493" s="10" t="s">
        <v>292</v>
      </c>
      <c r="J493" s="10">
        <v>1</v>
      </c>
      <c r="K493" s="18" t="s">
        <v>4125</v>
      </c>
    </row>
    <row r="494" spans="1:11" customFormat="1">
      <c r="A494" s="10">
        <v>2011</v>
      </c>
      <c r="B494" s="10" t="s">
        <v>4126</v>
      </c>
      <c r="C494" s="10" t="s">
        <v>712</v>
      </c>
      <c r="D494" s="17"/>
      <c r="E494" s="10" t="s">
        <v>68</v>
      </c>
      <c r="F494" s="10" t="s">
        <v>67</v>
      </c>
      <c r="G494" s="10" t="s">
        <v>67</v>
      </c>
      <c r="H494" s="10" t="s">
        <v>292</v>
      </c>
      <c r="I494" s="10" t="s">
        <v>292</v>
      </c>
      <c r="J494" s="10">
        <v>1</v>
      </c>
      <c r="K494" s="18" t="s">
        <v>4127</v>
      </c>
    </row>
    <row r="495" spans="1:11" customFormat="1">
      <c r="A495" s="10">
        <v>2012</v>
      </c>
      <c r="B495" s="10" t="s">
        <v>4128</v>
      </c>
      <c r="C495" s="10" t="s">
        <v>712</v>
      </c>
      <c r="D495" s="17"/>
      <c r="E495" s="10" t="s">
        <v>68</v>
      </c>
      <c r="F495" s="10" t="s">
        <v>67</v>
      </c>
      <c r="G495" s="10" t="s">
        <v>67</v>
      </c>
      <c r="H495" s="10" t="s">
        <v>292</v>
      </c>
      <c r="I495" s="10" t="s">
        <v>292</v>
      </c>
      <c r="J495" s="10">
        <v>1</v>
      </c>
      <c r="K495" s="18" t="s">
        <v>4129</v>
      </c>
    </row>
    <row r="496" spans="1:11" customFormat="1">
      <c r="A496" s="10">
        <v>2013</v>
      </c>
      <c r="B496" s="10" t="s">
        <v>4130</v>
      </c>
      <c r="C496" s="10" t="s">
        <v>712</v>
      </c>
      <c r="D496" s="17"/>
      <c r="E496" s="10" t="s">
        <v>68</v>
      </c>
      <c r="F496" s="10" t="s">
        <v>67</v>
      </c>
      <c r="G496" s="10" t="s">
        <v>67</v>
      </c>
      <c r="H496" s="10" t="s">
        <v>292</v>
      </c>
      <c r="I496" s="10" t="s">
        <v>292</v>
      </c>
      <c r="J496" s="10">
        <v>1</v>
      </c>
      <c r="K496" s="18" t="s">
        <v>4129</v>
      </c>
    </row>
    <row r="497" spans="1:11" customFormat="1">
      <c r="A497" s="10">
        <v>2014</v>
      </c>
      <c r="B497" s="10" t="s">
        <v>4131</v>
      </c>
      <c r="C497" s="10" t="s">
        <v>712</v>
      </c>
      <c r="D497" s="17"/>
      <c r="E497" s="10" t="s">
        <v>68</v>
      </c>
      <c r="F497" s="10" t="s">
        <v>67</v>
      </c>
      <c r="G497" s="10" t="s">
        <v>67</v>
      </c>
      <c r="H497" s="10" t="s">
        <v>292</v>
      </c>
      <c r="I497" s="10" t="s">
        <v>292</v>
      </c>
      <c r="J497" s="10">
        <v>1</v>
      </c>
      <c r="K497" s="18" t="s">
        <v>4129</v>
      </c>
    </row>
    <row r="498" spans="1:11" customFormat="1">
      <c r="A498" s="10">
        <v>2015</v>
      </c>
      <c r="B498" s="10" t="s">
        <v>4132</v>
      </c>
      <c r="C498" s="10" t="s">
        <v>712</v>
      </c>
      <c r="D498" s="17"/>
      <c r="E498" s="10" t="s">
        <v>67</v>
      </c>
      <c r="F498" s="10" t="s">
        <v>67</v>
      </c>
      <c r="G498" s="10" t="s">
        <v>67</v>
      </c>
      <c r="H498" s="10" t="s">
        <v>292</v>
      </c>
      <c r="I498" s="10" t="s">
        <v>292</v>
      </c>
      <c r="J498" s="10">
        <v>1</v>
      </c>
      <c r="K498" s="18" t="s">
        <v>4129</v>
      </c>
    </row>
    <row r="499" spans="1:11" customFormat="1">
      <c r="A499" s="10">
        <v>2016</v>
      </c>
      <c r="B499" s="10" t="s">
        <v>4133</v>
      </c>
      <c r="C499" s="10" t="s">
        <v>712</v>
      </c>
      <c r="D499" s="17"/>
      <c r="E499" s="10" t="s">
        <v>67</v>
      </c>
      <c r="F499" s="10" t="s">
        <v>67</v>
      </c>
      <c r="G499" s="10" t="s">
        <v>67</v>
      </c>
      <c r="H499" s="10" t="s">
        <v>292</v>
      </c>
      <c r="I499" s="10" t="s">
        <v>292</v>
      </c>
      <c r="J499" s="10">
        <v>1</v>
      </c>
      <c r="K499" s="18" t="s">
        <v>4129</v>
      </c>
    </row>
    <row r="500" spans="1:11" customFormat="1">
      <c r="A500" s="10">
        <v>2017</v>
      </c>
      <c r="B500" s="10" t="s">
        <v>4134</v>
      </c>
      <c r="C500" s="10" t="s">
        <v>712</v>
      </c>
      <c r="D500" s="17"/>
      <c r="E500" s="10" t="s">
        <v>67</v>
      </c>
      <c r="F500" s="10" t="s">
        <v>67</v>
      </c>
      <c r="G500" s="10" t="s">
        <v>67</v>
      </c>
      <c r="H500" s="10" t="s">
        <v>292</v>
      </c>
      <c r="I500" s="10" t="s">
        <v>292</v>
      </c>
      <c r="J500" s="10">
        <v>1</v>
      </c>
      <c r="K500" s="18" t="s">
        <v>4129</v>
      </c>
    </row>
    <row r="501" spans="1:11" customFormat="1">
      <c r="A501" s="10">
        <v>2018</v>
      </c>
      <c r="B501" s="10" t="s">
        <v>4135</v>
      </c>
      <c r="C501" s="10" t="s">
        <v>712</v>
      </c>
      <c r="D501" s="17"/>
      <c r="E501" s="10" t="s">
        <v>68</v>
      </c>
      <c r="F501" s="10" t="s">
        <v>67</v>
      </c>
      <c r="G501" s="10" t="s">
        <v>67</v>
      </c>
      <c r="H501" s="10" t="s">
        <v>292</v>
      </c>
      <c r="I501" s="10" t="s">
        <v>292</v>
      </c>
      <c r="J501" s="10">
        <v>1</v>
      </c>
      <c r="K501" s="18" t="s">
        <v>4129</v>
      </c>
    </row>
    <row r="502" spans="1:11" customFormat="1">
      <c r="A502" s="10">
        <v>2019</v>
      </c>
      <c r="B502" s="10" t="s">
        <v>4136</v>
      </c>
      <c r="C502" s="10" t="s">
        <v>712</v>
      </c>
      <c r="D502" s="17"/>
      <c r="E502" s="10" t="s">
        <v>67</v>
      </c>
      <c r="F502" s="10" t="s">
        <v>67</v>
      </c>
      <c r="G502" s="10" t="s">
        <v>67</v>
      </c>
      <c r="H502" s="10" t="s">
        <v>292</v>
      </c>
      <c r="I502" s="10" t="s">
        <v>292</v>
      </c>
      <c r="J502" s="10">
        <v>1</v>
      </c>
      <c r="K502" s="18" t="s">
        <v>4129</v>
      </c>
    </row>
    <row r="503" spans="1:11" customFormat="1">
      <c r="A503" s="10">
        <v>2020</v>
      </c>
      <c r="B503" s="10" t="s">
        <v>4137</v>
      </c>
      <c r="C503" s="10" t="s">
        <v>712</v>
      </c>
      <c r="D503" s="17"/>
      <c r="E503" s="10" t="s">
        <v>67</v>
      </c>
      <c r="F503" s="10" t="s">
        <v>67</v>
      </c>
      <c r="G503" s="10" t="s">
        <v>67</v>
      </c>
      <c r="H503" s="10" t="s">
        <v>292</v>
      </c>
      <c r="I503" s="10" t="s">
        <v>292</v>
      </c>
      <c r="J503" s="10">
        <v>1</v>
      </c>
      <c r="K503" s="18" t="s">
        <v>4129</v>
      </c>
    </row>
    <row r="504" spans="1:11" customFormat="1">
      <c r="A504" s="10">
        <v>2021</v>
      </c>
      <c r="B504" s="10" t="s">
        <v>4138</v>
      </c>
      <c r="C504" s="10" t="s">
        <v>712</v>
      </c>
      <c r="D504" s="17"/>
      <c r="E504" s="10" t="s">
        <v>67</v>
      </c>
      <c r="F504" s="10" t="s">
        <v>67</v>
      </c>
      <c r="G504" s="10" t="s">
        <v>67</v>
      </c>
      <c r="H504" s="10" t="s">
        <v>292</v>
      </c>
      <c r="I504" s="10" t="s">
        <v>292</v>
      </c>
      <c r="J504" s="10">
        <v>1</v>
      </c>
      <c r="K504" s="18" t="s">
        <v>4129</v>
      </c>
    </row>
    <row r="505" spans="1:11" customFormat="1">
      <c r="A505" s="10">
        <v>2022</v>
      </c>
      <c r="B505" s="10" t="s">
        <v>4139</v>
      </c>
      <c r="C505" s="10" t="s">
        <v>712</v>
      </c>
      <c r="D505" s="17"/>
      <c r="E505" s="10" t="s">
        <v>68</v>
      </c>
      <c r="F505" s="10" t="s">
        <v>67</v>
      </c>
      <c r="G505" s="10" t="s">
        <v>67</v>
      </c>
      <c r="H505" s="10" t="s">
        <v>292</v>
      </c>
      <c r="I505" s="10" t="s">
        <v>292</v>
      </c>
      <c r="J505" s="10">
        <v>1</v>
      </c>
      <c r="K505" s="18" t="s">
        <v>4140</v>
      </c>
    </row>
    <row r="506" spans="1:11" customFormat="1">
      <c r="A506" s="10">
        <v>2023</v>
      </c>
      <c r="B506" s="10" t="s">
        <v>4141</v>
      </c>
      <c r="C506" s="10" t="s">
        <v>712</v>
      </c>
      <c r="D506" s="17"/>
      <c r="E506" s="10" t="s">
        <v>4</v>
      </c>
      <c r="F506" s="10" t="s">
        <v>67</v>
      </c>
      <c r="G506" s="10" t="s">
        <v>67</v>
      </c>
      <c r="H506" s="10" t="s">
        <v>292</v>
      </c>
      <c r="I506" s="10" t="s">
        <v>292</v>
      </c>
      <c r="J506" s="10">
        <v>1</v>
      </c>
      <c r="K506" s="18" t="s">
        <v>730</v>
      </c>
    </row>
    <row r="507" spans="1:11" customFormat="1">
      <c r="A507" s="10">
        <v>2024</v>
      </c>
      <c r="B507" s="10" t="s">
        <v>4142</v>
      </c>
      <c r="C507" s="10" t="s">
        <v>712</v>
      </c>
      <c r="D507" s="17"/>
      <c r="E507" s="10" t="s">
        <v>4</v>
      </c>
      <c r="F507" s="10" t="s">
        <v>67</v>
      </c>
      <c r="G507" s="10" t="s">
        <v>67</v>
      </c>
      <c r="H507" s="10" t="s">
        <v>292</v>
      </c>
      <c r="I507" s="10" t="s">
        <v>292</v>
      </c>
      <c r="J507" s="10">
        <v>1</v>
      </c>
      <c r="K507" s="18" t="s">
        <v>4143</v>
      </c>
    </row>
    <row r="508" spans="1:11" customFormat="1">
      <c r="A508" s="10">
        <v>2025</v>
      </c>
      <c r="B508" s="10" t="s">
        <v>4144</v>
      </c>
      <c r="C508" s="10" t="s">
        <v>712</v>
      </c>
      <c r="D508" s="17"/>
      <c r="E508" s="10" t="s">
        <v>4</v>
      </c>
      <c r="F508" s="10" t="s">
        <v>67</v>
      </c>
      <c r="G508" s="10" t="s">
        <v>67</v>
      </c>
      <c r="H508" s="10" t="s">
        <v>292</v>
      </c>
      <c r="I508" s="10" t="s">
        <v>292</v>
      </c>
      <c r="J508" s="10">
        <v>1</v>
      </c>
      <c r="K508" s="18" t="s">
        <v>4143</v>
      </c>
    </row>
    <row r="509" spans="1:11" customFormat="1">
      <c r="A509" s="10">
        <v>2026</v>
      </c>
      <c r="B509" s="10" t="s">
        <v>4145</v>
      </c>
      <c r="C509" s="10" t="s">
        <v>712</v>
      </c>
      <c r="D509" s="17"/>
      <c r="E509" s="10" t="s">
        <v>4</v>
      </c>
      <c r="F509" s="10" t="s">
        <v>67</v>
      </c>
      <c r="G509" s="10" t="s">
        <v>67</v>
      </c>
      <c r="H509" s="10" t="s">
        <v>292</v>
      </c>
      <c r="I509" s="10" t="s">
        <v>292</v>
      </c>
      <c r="J509" s="10">
        <v>1</v>
      </c>
      <c r="K509" s="18" t="s">
        <v>4143</v>
      </c>
    </row>
    <row r="510" spans="1:11" customFormat="1">
      <c r="A510" s="10">
        <v>2027</v>
      </c>
      <c r="B510" s="10" t="s">
        <v>4146</v>
      </c>
      <c r="C510" s="10" t="s">
        <v>712</v>
      </c>
      <c r="D510" s="17"/>
      <c r="E510" s="10" t="s">
        <v>4</v>
      </c>
      <c r="F510" s="10" t="s">
        <v>67</v>
      </c>
      <c r="G510" s="10" t="s">
        <v>67</v>
      </c>
      <c r="H510" s="10" t="s">
        <v>292</v>
      </c>
      <c r="I510" s="10" t="s">
        <v>292</v>
      </c>
      <c r="J510" s="10">
        <v>1</v>
      </c>
      <c r="K510" s="18" t="s">
        <v>4143</v>
      </c>
    </row>
    <row r="511" spans="1:11" customFormat="1">
      <c r="A511" s="10">
        <v>2028</v>
      </c>
      <c r="B511" s="10" t="s">
        <v>4147</v>
      </c>
      <c r="C511" s="10" t="s">
        <v>712</v>
      </c>
      <c r="D511" s="17">
        <v>1032</v>
      </c>
      <c r="E511" s="10" t="s">
        <v>4</v>
      </c>
      <c r="F511" s="10" t="s">
        <v>67</v>
      </c>
      <c r="G511" s="10" t="s">
        <v>67</v>
      </c>
      <c r="H511" s="10" t="s">
        <v>4148</v>
      </c>
      <c r="I511" s="10" t="s">
        <v>292</v>
      </c>
      <c r="J511" s="10">
        <v>1</v>
      </c>
      <c r="K511" s="18" t="s">
        <v>4143</v>
      </c>
    </row>
    <row r="512" spans="1:11" customFormat="1">
      <c r="A512" s="10">
        <v>2029</v>
      </c>
      <c r="B512" s="10" t="s">
        <v>4149</v>
      </c>
      <c r="C512" s="10" t="s">
        <v>712</v>
      </c>
      <c r="D512" s="17">
        <v>1033</v>
      </c>
      <c r="E512" s="10" t="s">
        <v>67</v>
      </c>
      <c r="F512" s="10" t="s">
        <v>67</v>
      </c>
      <c r="G512" s="10" t="s">
        <v>67</v>
      </c>
      <c r="H512" s="10" t="s">
        <v>4150</v>
      </c>
      <c r="I512" s="10" t="s">
        <v>292</v>
      </c>
      <c r="J512" s="10">
        <v>1</v>
      </c>
      <c r="K512" s="18" t="s">
        <v>730</v>
      </c>
    </row>
    <row r="513" spans="1:11" customFormat="1">
      <c r="A513" s="10">
        <v>2030</v>
      </c>
      <c r="B513" s="10" t="s">
        <v>4151</v>
      </c>
      <c r="C513" s="10" t="s">
        <v>712</v>
      </c>
      <c r="D513" s="17"/>
      <c r="E513" s="10" t="s">
        <v>4</v>
      </c>
      <c r="F513" s="10" t="s">
        <v>67</v>
      </c>
      <c r="G513" s="10" t="s">
        <v>67</v>
      </c>
      <c r="H513" s="10" t="s">
        <v>292</v>
      </c>
      <c r="I513" s="10" t="s">
        <v>292</v>
      </c>
      <c r="J513" s="10">
        <v>1</v>
      </c>
      <c r="K513" s="18" t="s">
        <v>4143</v>
      </c>
    </row>
    <row r="514" spans="1:11" customFormat="1">
      <c r="A514" s="10">
        <v>2031</v>
      </c>
      <c r="B514" s="10" t="s">
        <v>4152</v>
      </c>
      <c r="C514" s="10" t="s">
        <v>712</v>
      </c>
      <c r="D514" s="17"/>
      <c r="E514" s="10" t="s">
        <v>4</v>
      </c>
      <c r="F514" s="10" t="s">
        <v>67</v>
      </c>
      <c r="G514" s="10" t="s">
        <v>67</v>
      </c>
      <c r="H514" s="10" t="s">
        <v>292</v>
      </c>
      <c r="I514" s="10" t="s">
        <v>292</v>
      </c>
      <c r="J514" s="10">
        <v>1</v>
      </c>
      <c r="K514" s="18" t="s">
        <v>4143</v>
      </c>
    </row>
    <row r="515" spans="1:11" customFormat="1">
      <c r="A515" s="10">
        <v>2032</v>
      </c>
      <c r="B515" s="10" t="s">
        <v>4153</v>
      </c>
      <c r="C515" s="10" t="s">
        <v>712</v>
      </c>
      <c r="D515" s="17"/>
      <c r="E515" s="10" t="s">
        <v>4</v>
      </c>
      <c r="F515" s="10" t="s">
        <v>67</v>
      </c>
      <c r="G515" s="10" t="s">
        <v>67</v>
      </c>
      <c r="H515" s="10" t="s">
        <v>292</v>
      </c>
      <c r="I515" s="10" t="s">
        <v>292</v>
      </c>
      <c r="J515" s="10">
        <v>1</v>
      </c>
      <c r="K515" s="18" t="s">
        <v>4143</v>
      </c>
    </row>
    <row r="516" spans="1:11" customFormat="1">
      <c r="A516" s="10">
        <v>2033</v>
      </c>
      <c r="B516" s="10" t="s">
        <v>4154</v>
      </c>
      <c r="C516" s="10" t="s">
        <v>712</v>
      </c>
      <c r="D516" s="17"/>
      <c r="E516" s="10" t="s">
        <v>4</v>
      </c>
      <c r="F516" s="10" t="s">
        <v>67</v>
      </c>
      <c r="G516" s="10" t="s">
        <v>67</v>
      </c>
      <c r="H516" s="10" t="s">
        <v>292</v>
      </c>
      <c r="I516" s="10" t="s">
        <v>292</v>
      </c>
      <c r="J516" s="10">
        <v>1</v>
      </c>
      <c r="K516" s="18" t="s">
        <v>4143</v>
      </c>
    </row>
    <row r="517" spans="1:11" customFormat="1">
      <c r="A517" s="10">
        <v>2034</v>
      </c>
      <c r="B517" s="10" t="s">
        <v>4155</v>
      </c>
      <c r="C517" s="10" t="s">
        <v>712</v>
      </c>
      <c r="D517" s="17"/>
      <c r="E517" s="10" t="s">
        <v>4</v>
      </c>
      <c r="F517" s="10" t="s">
        <v>67</v>
      </c>
      <c r="G517" s="10" t="s">
        <v>67</v>
      </c>
      <c r="H517" s="10" t="s">
        <v>292</v>
      </c>
      <c r="I517" s="10" t="s">
        <v>292</v>
      </c>
      <c r="J517" s="10">
        <v>1</v>
      </c>
      <c r="K517" s="18" t="s">
        <v>4143</v>
      </c>
    </row>
    <row r="518" spans="1:11" customFormat="1">
      <c r="A518" s="10">
        <v>2035</v>
      </c>
      <c r="B518" s="10" t="s">
        <v>4156</v>
      </c>
      <c r="C518" s="10" t="s">
        <v>712</v>
      </c>
      <c r="D518" s="17"/>
      <c r="E518" s="10" t="s">
        <v>4</v>
      </c>
      <c r="F518" s="10" t="s">
        <v>67</v>
      </c>
      <c r="G518" s="10" t="s">
        <v>67</v>
      </c>
      <c r="H518" s="10" t="s">
        <v>292</v>
      </c>
      <c r="I518" s="10" t="s">
        <v>292</v>
      </c>
      <c r="J518" s="10">
        <v>1</v>
      </c>
      <c r="K518" s="18" t="s">
        <v>4143</v>
      </c>
    </row>
    <row r="519" spans="1:11" customFormat="1">
      <c r="A519" s="10">
        <v>2036</v>
      </c>
      <c r="B519" s="10" t="s">
        <v>4157</v>
      </c>
      <c r="C519" s="10" t="s">
        <v>712</v>
      </c>
      <c r="D519" s="17"/>
      <c r="E519" s="10" t="s">
        <v>4</v>
      </c>
      <c r="F519" s="10" t="s">
        <v>67</v>
      </c>
      <c r="G519" s="10" t="s">
        <v>67</v>
      </c>
      <c r="H519" s="10" t="s">
        <v>292</v>
      </c>
      <c r="I519" s="10" t="s">
        <v>292</v>
      </c>
      <c r="J519" s="10">
        <v>1</v>
      </c>
      <c r="K519" s="18" t="s">
        <v>4143</v>
      </c>
    </row>
    <row r="520" spans="1:11" customFormat="1">
      <c r="A520" s="10">
        <v>2037</v>
      </c>
      <c r="B520" s="10" t="s">
        <v>4158</v>
      </c>
      <c r="C520" s="10" t="s">
        <v>712</v>
      </c>
      <c r="D520" s="17"/>
      <c r="E520" s="10" t="s">
        <v>4</v>
      </c>
      <c r="F520" s="10" t="s">
        <v>67</v>
      </c>
      <c r="G520" s="10" t="s">
        <v>67</v>
      </c>
      <c r="H520" s="10" t="s">
        <v>292</v>
      </c>
      <c r="I520" s="10" t="s">
        <v>292</v>
      </c>
      <c r="J520" s="10">
        <v>1</v>
      </c>
      <c r="K520" s="18" t="s">
        <v>4143</v>
      </c>
    </row>
    <row r="521" spans="1:11" customFormat="1">
      <c r="A521" s="10">
        <v>2038</v>
      </c>
      <c r="B521" s="10" t="s">
        <v>4159</v>
      </c>
      <c r="C521" s="10" t="s">
        <v>712</v>
      </c>
      <c r="D521" s="17"/>
      <c r="E521" s="10" t="s">
        <v>4</v>
      </c>
      <c r="F521" s="10" t="s">
        <v>67</v>
      </c>
      <c r="G521" s="10" t="s">
        <v>67</v>
      </c>
      <c r="H521" s="10" t="s">
        <v>292</v>
      </c>
      <c r="I521" s="10" t="s">
        <v>292</v>
      </c>
      <c r="J521" s="10">
        <v>1</v>
      </c>
      <c r="K521" s="18" t="s">
        <v>4143</v>
      </c>
    </row>
    <row r="522" spans="1:11" customFormat="1">
      <c r="A522" s="10">
        <v>2039</v>
      </c>
      <c r="B522" s="10" t="s">
        <v>4160</v>
      </c>
      <c r="C522" s="10" t="s">
        <v>712</v>
      </c>
      <c r="D522" s="17"/>
      <c r="E522" s="10" t="s">
        <v>4</v>
      </c>
      <c r="F522" s="10" t="s">
        <v>67</v>
      </c>
      <c r="G522" s="10" t="s">
        <v>67</v>
      </c>
      <c r="H522" s="10" t="s">
        <v>292</v>
      </c>
      <c r="I522" s="10" t="s">
        <v>292</v>
      </c>
      <c r="J522" s="10">
        <v>1</v>
      </c>
      <c r="K522" s="18" t="s">
        <v>4143</v>
      </c>
    </row>
    <row r="523" spans="1:11" customFormat="1">
      <c r="A523" s="10">
        <v>2040</v>
      </c>
      <c r="B523" s="10" t="s">
        <v>4161</v>
      </c>
      <c r="C523" s="10" t="s">
        <v>712</v>
      </c>
      <c r="D523" s="17"/>
      <c r="E523" s="10" t="s">
        <v>4</v>
      </c>
      <c r="F523" s="10" t="s">
        <v>67</v>
      </c>
      <c r="G523" s="10" t="s">
        <v>67</v>
      </c>
      <c r="H523" s="10" t="s">
        <v>292</v>
      </c>
      <c r="I523" s="10" t="s">
        <v>292</v>
      </c>
      <c r="J523" s="10">
        <v>1</v>
      </c>
      <c r="K523" s="18" t="s">
        <v>4143</v>
      </c>
    </row>
    <row r="524" spans="1:11" customFormat="1">
      <c r="A524" s="10">
        <v>2041</v>
      </c>
      <c r="B524" s="10" t="s">
        <v>4162</v>
      </c>
      <c r="C524" s="10" t="s">
        <v>712</v>
      </c>
      <c r="D524" s="17"/>
      <c r="E524" s="10" t="s">
        <v>4</v>
      </c>
      <c r="F524" s="10" t="s">
        <v>67</v>
      </c>
      <c r="G524" s="10" t="s">
        <v>67</v>
      </c>
      <c r="H524" s="10" t="s">
        <v>292</v>
      </c>
      <c r="I524" s="10" t="s">
        <v>292</v>
      </c>
      <c r="J524" s="10">
        <v>1</v>
      </c>
      <c r="K524" s="18" t="s">
        <v>4143</v>
      </c>
    </row>
    <row r="525" spans="1:11" customFormat="1">
      <c r="A525" s="10">
        <v>2042</v>
      </c>
      <c r="B525" s="10" t="s">
        <v>4163</v>
      </c>
      <c r="C525" s="10" t="s">
        <v>712</v>
      </c>
      <c r="D525" s="17"/>
      <c r="E525" s="10" t="s">
        <v>4</v>
      </c>
      <c r="F525" s="10" t="s">
        <v>67</v>
      </c>
      <c r="G525" s="10" t="s">
        <v>67</v>
      </c>
      <c r="H525" s="10" t="s">
        <v>292</v>
      </c>
      <c r="I525" s="10" t="s">
        <v>292</v>
      </c>
      <c r="J525" s="10">
        <v>1</v>
      </c>
      <c r="K525" s="18" t="s">
        <v>4143</v>
      </c>
    </row>
    <row r="526" spans="1:11" customFormat="1">
      <c r="A526" s="10">
        <v>2043</v>
      </c>
      <c r="B526" s="10" t="s">
        <v>4164</v>
      </c>
      <c r="C526" s="10" t="s">
        <v>712</v>
      </c>
      <c r="D526" s="17"/>
      <c r="E526" s="10" t="s">
        <v>4</v>
      </c>
      <c r="F526" s="10" t="s">
        <v>67</v>
      </c>
      <c r="G526" s="10" t="s">
        <v>67</v>
      </c>
      <c r="H526" s="10" t="s">
        <v>292</v>
      </c>
      <c r="I526" s="10" t="s">
        <v>292</v>
      </c>
      <c r="J526" s="10">
        <v>1</v>
      </c>
      <c r="K526" s="18" t="s">
        <v>4143</v>
      </c>
    </row>
    <row r="527" spans="1:11" customFormat="1">
      <c r="A527" s="10">
        <v>2044</v>
      </c>
      <c r="B527" s="10" t="s">
        <v>4165</v>
      </c>
      <c r="C527" s="10" t="s">
        <v>712</v>
      </c>
      <c r="D527" s="17"/>
      <c r="E527" s="10" t="s">
        <v>4</v>
      </c>
      <c r="F527" s="10" t="s">
        <v>67</v>
      </c>
      <c r="G527" s="10" t="s">
        <v>67</v>
      </c>
      <c r="H527" s="10" t="s">
        <v>292</v>
      </c>
      <c r="I527" s="10" t="s">
        <v>292</v>
      </c>
      <c r="J527" s="10">
        <v>1</v>
      </c>
      <c r="K527" s="18" t="s">
        <v>4143</v>
      </c>
    </row>
    <row r="528" spans="1:11" customFormat="1">
      <c r="A528" s="10">
        <v>2045</v>
      </c>
      <c r="B528" s="10" t="s">
        <v>4166</v>
      </c>
      <c r="C528" s="10" t="s">
        <v>712</v>
      </c>
      <c r="D528" s="17"/>
      <c r="E528" s="10" t="s">
        <v>4</v>
      </c>
      <c r="F528" s="10" t="s">
        <v>67</v>
      </c>
      <c r="G528" s="10" t="s">
        <v>67</v>
      </c>
      <c r="H528" s="10" t="s">
        <v>292</v>
      </c>
      <c r="I528" s="10" t="s">
        <v>292</v>
      </c>
      <c r="J528" s="10">
        <v>1</v>
      </c>
      <c r="K528" s="18" t="s">
        <v>4143</v>
      </c>
    </row>
    <row r="529" spans="1:11" customFormat="1">
      <c r="A529" s="10">
        <v>2046</v>
      </c>
      <c r="B529" s="10" t="s">
        <v>4167</v>
      </c>
      <c r="C529" s="10" t="s">
        <v>712</v>
      </c>
      <c r="D529" s="17"/>
      <c r="E529" s="10" t="s">
        <v>4</v>
      </c>
      <c r="F529" s="10" t="s">
        <v>67</v>
      </c>
      <c r="G529" s="10" t="s">
        <v>67</v>
      </c>
      <c r="H529" s="10" t="s">
        <v>292</v>
      </c>
      <c r="I529" s="10" t="s">
        <v>292</v>
      </c>
      <c r="J529" s="10">
        <v>1</v>
      </c>
      <c r="K529" s="18" t="s">
        <v>4143</v>
      </c>
    </row>
    <row r="530" spans="1:11" customFormat="1">
      <c r="A530" s="10">
        <v>2047</v>
      </c>
      <c r="B530" s="10" t="s">
        <v>4168</v>
      </c>
      <c r="C530" s="10" t="s">
        <v>712</v>
      </c>
      <c r="D530" s="17"/>
      <c r="E530" s="10" t="s">
        <v>4</v>
      </c>
      <c r="F530" s="10" t="s">
        <v>67</v>
      </c>
      <c r="G530" s="10" t="s">
        <v>67</v>
      </c>
      <c r="H530" s="10" t="s">
        <v>292</v>
      </c>
      <c r="I530" s="10" t="s">
        <v>292</v>
      </c>
      <c r="J530" s="10">
        <v>1</v>
      </c>
      <c r="K530" s="18" t="s">
        <v>4143</v>
      </c>
    </row>
    <row r="531" spans="1:11" customFormat="1">
      <c r="A531" s="10">
        <v>2048</v>
      </c>
      <c r="B531" s="10" t="s">
        <v>4169</v>
      </c>
      <c r="C531" s="10" t="s">
        <v>712</v>
      </c>
      <c r="D531" s="17"/>
      <c r="E531" s="10" t="s">
        <v>4</v>
      </c>
      <c r="F531" s="10" t="s">
        <v>67</v>
      </c>
      <c r="G531" s="10" t="s">
        <v>67</v>
      </c>
      <c r="H531" s="10" t="s">
        <v>292</v>
      </c>
      <c r="I531" s="10" t="s">
        <v>292</v>
      </c>
      <c r="J531" s="10">
        <v>1</v>
      </c>
      <c r="K531" s="18" t="s">
        <v>4143</v>
      </c>
    </row>
    <row r="532" spans="1:11" customFormat="1">
      <c r="A532" s="10">
        <v>2049</v>
      </c>
      <c r="B532" s="10" t="s">
        <v>4170</v>
      </c>
      <c r="C532" s="10" t="s">
        <v>712</v>
      </c>
      <c r="D532" s="17"/>
      <c r="E532" s="10" t="s">
        <v>4</v>
      </c>
      <c r="F532" s="10" t="s">
        <v>67</v>
      </c>
      <c r="G532" s="10" t="s">
        <v>67</v>
      </c>
      <c r="H532" s="10" t="s">
        <v>292</v>
      </c>
      <c r="I532" s="10" t="s">
        <v>292</v>
      </c>
      <c r="J532" s="10">
        <v>1</v>
      </c>
      <c r="K532" s="18" t="s">
        <v>4143</v>
      </c>
    </row>
    <row r="533" spans="1:11" customFormat="1">
      <c r="A533" s="10">
        <v>2050</v>
      </c>
      <c r="B533" s="10" t="s">
        <v>4171</v>
      </c>
      <c r="C533" s="10" t="s">
        <v>712</v>
      </c>
      <c r="D533" s="17"/>
      <c r="E533" s="10" t="s">
        <v>4</v>
      </c>
      <c r="F533" s="10" t="s">
        <v>67</v>
      </c>
      <c r="G533" s="10" t="s">
        <v>67</v>
      </c>
      <c r="H533" s="10" t="s">
        <v>292</v>
      </c>
      <c r="I533" s="10" t="s">
        <v>292</v>
      </c>
      <c r="J533" s="10">
        <v>1</v>
      </c>
      <c r="K533" s="18" t="s">
        <v>4143</v>
      </c>
    </row>
    <row r="534" spans="1:11" customFormat="1">
      <c r="A534" s="10">
        <v>2051</v>
      </c>
      <c r="B534" s="10" t="s">
        <v>4172</v>
      </c>
      <c r="C534" s="10" t="s">
        <v>712</v>
      </c>
      <c r="D534" s="17"/>
      <c r="E534" s="10" t="s">
        <v>4</v>
      </c>
      <c r="F534" s="10" t="s">
        <v>67</v>
      </c>
      <c r="G534" s="10" t="s">
        <v>67</v>
      </c>
      <c r="H534" s="10" t="s">
        <v>292</v>
      </c>
      <c r="I534" s="10" t="s">
        <v>292</v>
      </c>
      <c r="J534" s="10">
        <v>1</v>
      </c>
      <c r="K534" s="18" t="s">
        <v>4143</v>
      </c>
    </row>
    <row r="535" spans="1:11" customFormat="1">
      <c r="A535" s="10">
        <v>2052</v>
      </c>
      <c r="B535" s="10" t="s">
        <v>4173</v>
      </c>
      <c r="C535" s="10" t="s">
        <v>712</v>
      </c>
      <c r="D535" s="17"/>
      <c r="E535" s="10" t="s">
        <v>68</v>
      </c>
      <c r="F535" s="10" t="s">
        <v>67</v>
      </c>
      <c r="G535" s="10" t="s">
        <v>67</v>
      </c>
      <c r="H535" s="10" t="s">
        <v>292</v>
      </c>
      <c r="I535" s="10" t="s">
        <v>292</v>
      </c>
      <c r="J535" s="10">
        <v>1</v>
      </c>
      <c r="K535" s="18" t="s">
        <v>4143</v>
      </c>
    </row>
    <row r="536" spans="1:11" customFormat="1">
      <c r="A536" s="10">
        <v>2053</v>
      </c>
      <c r="B536" s="10" t="s">
        <v>4174</v>
      </c>
      <c r="C536" s="10" t="s">
        <v>712</v>
      </c>
      <c r="D536" s="17"/>
      <c r="E536" s="10" t="s">
        <v>4</v>
      </c>
      <c r="F536" s="10" t="s">
        <v>67</v>
      </c>
      <c r="G536" s="10" t="s">
        <v>67</v>
      </c>
      <c r="H536" s="10" t="s">
        <v>292</v>
      </c>
      <c r="I536" s="10" t="s">
        <v>292</v>
      </c>
      <c r="J536" s="10">
        <v>1</v>
      </c>
      <c r="K536" s="18" t="s">
        <v>4143</v>
      </c>
    </row>
    <row r="537" spans="1:11" customFormat="1">
      <c r="A537" s="10">
        <v>2054</v>
      </c>
      <c r="B537" s="10" t="s">
        <v>4175</v>
      </c>
      <c r="C537" s="10" t="s">
        <v>712</v>
      </c>
      <c r="D537" s="17"/>
      <c r="E537" s="10" t="s">
        <v>4</v>
      </c>
      <c r="F537" s="10" t="s">
        <v>67</v>
      </c>
      <c r="G537" s="10" t="s">
        <v>67</v>
      </c>
      <c r="H537" s="10" t="s">
        <v>292</v>
      </c>
      <c r="I537" s="10" t="s">
        <v>292</v>
      </c>
      <c r="J537" s="10">
        <v>1</v>
      </c>
      <c r="K537" s="18" t="s">
        <v>4143</v>
      </c>
    </row>
    <row r="538" spans="1:11" customFormat="1">
      <c r="A538" s="10">
        <v>2055</v>
      </c>
      <c r="B538" s="10" t="s">
        <v>4176</v>
      </c>
      <c r="C538" s="10" t="s">
        <v>712</v>
      </c>
      <c r="D538" s="17"/>
      <c r="E538" s="10" t="s">
        <v>4</v>
      </c>
      <c r="F538" s="10" t="s">
        <v>67</v>
      </c>
      <c r="G538" s="10" t="s">
        <v>67</v>
      </c>
      <c r="H538" s="10" t="s">
        <v>292</v>
      </c>
      <c r="I538" s="10" t="s">
        <v>292</v>
      </c>
      <c r="J538" s="10">
        <v>1</v>
      </c>
      <c r="K538" s="18" t="s">
        <v>4143</v>
      </c>
    </row>
    <row r="539" spans="1:11" customFormat="1">
      <c r="A539" s="10">
        <v>2056</v>
      </c>
      <c r="B539" s="10" t="s">
        <v>4177</v>
      </c>
      <c r="C539" s="10" t="s">
        <v>712</v>
      </c>
      <c r="D539" s="17"/>
      <c r="E539" s="10" t="s">
        <v>4</v>
      </c>
      <c r="F539" s="10" t="s">
        <v>67</v>
      </c>
      <c r="G539" s="10" t="s">
        <v>67</v>
      </c>
      <c r="H539" s="10" t="s">
        <v>292</v>
      </c>
      <c r="I539" s="10" t="s">
        <v>292</v>
      </c>
      <c r="J539" s="10">
        <v>1</v>
      </c>
      <c r="K539" s="18" t="s">
        <v>4143</v>
      </c>
    </row>
    <row r="540" spans="1:11" customFormat="1">
      <c r="A540" s="10">
        <v>2057</v>
      </c>
      <c r="B540" s="10" t="s">
        <v>4178</v>
      </c>
      <c r="C540" s="10" t="s">
        <v>712</v>
      </c>
      <c r="D540" s="17"/>
      <c r="E540" s="10" t="s">
        <v>4</v>
      </c>
      <c r="F540" s="10" t="s">
        <v>67</v>
      </c>
      <c r="G540" s="10" t="s">
        <v>67</v>
      </c>
      <c r="H540" s="10" t="s">
        <v>292</v>
      </c>
      <c r="I540" s="10" t="s">
        <v>292</v>
      </c>
      <c r="J540" s="10">
        <v>1</v>
      </c>
      <c r="K540" s="18" t="s">
        <v>4143</v>
      </c>
    </row>
    <row r="541" spans="1:11" customFormat="1">
      <c r="A541" s="10">
        <v>2058</v>
      </c>
      <c r="B541" s="10" t="s">
        <v>4179</v>
      </c>
      <c r="C541" s="10" t="s">
        <v>712</v>
      </c>
      <c r="D541" s="17"/>
      <c r="E541" s="10" t="s">
        <v>4</v>
      </c>
      <c r="F541" s="10" t="s">
        <v>67</v>
      </c>
      <c r="G541" s="10" t="s">
        <v>67</v>
      </c>
      <c r="H541" s="10" t="s">
        <v>292</v>
      </c>
      <c r="I541" s="10" t="s">
        <v>292</v>
      </c>
      <c r="J541" s="10">
        <v>1</v>
      </c>
      <c r="K541" s="18" t="s">
        <v>4143</v>
      </c>
    </row>
    <row r="542" spans="1:11" customFormat="1">
      <c r="A542" s="10">
        <v>2059</v>
      </c>
      <c r="B542" s="10" t="s">
        <v>4180</v>
      </c>
      <c r="C542" s="10" t="s">
        <v>712</v>
      </c>
      <c r="D542" s="17"/>
      <c r="E542" s="10" t="s">
        <v>4</v>
      </c>
      <c r="F542" s="10" t="s">
        <v>67</v>
      </c>
      <c r="G542" s="10" t="s">
        <v>67</v>
      </c>
      <c r="H542" s="10" t="s">
        <v>292</v>
      </c>
      <c r="I542" s="10" t="s">
        <v>292</v>
      </c>
      <c r="J542" s="10">
        <v>1</v>
      </c>
      <c r="K542" s="18" t="s">
        <v>4143</v>
      </c>
    </row>
    <row r="543" spans="1:11" customFormat="1">
      <c r="A543" s="10">
        <v>2060</v>
      </c>
      <c r="B543" s="10" t="s">
        <v>4181</v>
      </c>
      <c r="C543" s="10" t="s">
        <v>712</v>
      </c>
      <c r="D543" s="17"/>
      <c r="E543" s="10" t="s">
        <v>4</v>
      </c>
      <c r="F543" s="10" t="s">
        <v>67</v>
      </c>
      <c r="G543" s="10" t="s">
        <v>67</v>
      </c>
      <c r="H543" s="10" t="s">
        <v>292</v>
      </c>
      <c r="I543" s="10" t="s">
        <v>292</v>
      </c>
      <c r="J543" s="10">
        <v>1</v>
      </c>
      <c r="K543" s="18" t="s">
        <v>4143</v>
      </c>
    </row>
    <row r="544" spans="1:11" customFormat="1">
      <c r="A544" s="10">
        <v>2061</v>
      </c>
      <c r="B544" s="10" t="s">
        <v>4182</v>
      </c>
      <c r="C544" s="10" t="s">
        <v>712</v>
      </c>
      <c r="D544" s="17"/>
      <c r="E544" s="10" t="s">
        <v>4</v>
      </c>
      <c r="F544" s="10" t="s">
        <v>67</v>
      </c>
      <c r="G544" s="10" t="s">
        <v>67</v>
      </c>
      <c r="H544" s="10" t="s">
        <v>292</v>
      </c>
      <c r="I544" s="10" t="s">
        <v>292</v>
      </c>
      <c r="J544" s="10">
        <v>1</v>
      </c>
      <c r="K544" s="18" t="s">
        <v>4143</v>
      </c>
    </row>
    <row r="545" spans="1:11" customFormat="1">
      <c r="A545" s="10">
        <v>2062</v>
      </c>
      <c r="B545" s="10" t="s">
        <v>4183</v>
      </c>
      <c r="C545" s="10" t="s">
        <v>712</v>
      </c>
      <c r="D545" s="17"/>
      <c r="E545" s="10" t="s">
        <v>4</v>
      </c>
      <c r="F545" s="10" t="s">
        <v>67</v>
      </c>
      <c r="G545" s="10" t="s">
        <v>67</v>
      </c>
      <c r="H545" s="10" t="s">
        <v>292</v>
      </c>
      <c r="I545" s="10" t="s">
        <v>292</v>
      </c>
      <c r="J545" s="10">
        <v>1</v>
      </c>
      <c r="K545" s="18" t="s">
        <v>4143</v>
      </c>
    </row>
    <row r="546" spans="1:11" customFormat="1">
      <c r="A546" s="10">
        <v>2063</v>
      </c>
      <c r="B546" s="10" t="s">
        <v>4184</v>
      </c>
      <c r="C546" s="10" t="s">
        <v>712</v>
      </c>
      <c r="D546" s="17"/>
      <c r="E546" s="10" t="s">
        <v>4</v>
      </c>
      <c r="F546" s="10" t="s">
        <v>67</v>
      </c>
      <c r="G546" s="10" t="s">
        <v>67</v>
      </c>
      <c r="H546" s="10" t="s">
        <v>292</v>
      </c>
      <c r="I546" s="10" t="s">
        <v>292</v>
      </c>
      <c r="J546" s="10">
        <v>1</v>
      </c>
      <c r="K546" s="18" t="s">
        <v>4143</v>
      </c>
    </row>
    <row r="547" spans="1:11" customFormat="1">
      <c r="A547" s="10">
        <v>2064</v>
      </c>
      <c r="B547" s="10" t="s">
        <v>4185</v>
      </c>
      <c r="C547" s="10" t="s">
        <v>712</v>
      </c>
      <c r="D547" s="17"/>
      <c r="E547" s="10" t="s">
        <v>4</v>
      </c>
      <c r="F547" s="10" t="s">
        <v>67</v>
      </c>
      <c r="G547" s="10" t="s">
        <v>67</v>
      </c>
      <c r="H547" s="10" t="s">
        <v>292</v>
      </c>
      <c r="I547" s="10" t="s">
        <v>292</v>
      </c>
      <c r="J547" s="10">
        <v>1</v>
      </c>
      <c r="K547" s="18" t="s">
        <v>4143</v>
      </c>
    </row>
    <row r="548" spans="1:11" customFormat="1">
      <c r="A548" s="10">
        <v>2065</v>
      </c>
      <c r="B548" s="10" t="s">
        <v>4186</v>
      </c>
      <c r="C548" s="10" t="s">
        <v>712</v>
      </c>
      <c r="D548" s="17"/>
      <c r="E548" s="10" t="s">
        <v>4</v>
      </c>
      <c r="F548" s="10" t="s">
        <v>67</v>
      </c>
      <c r="G548" s="10" t="s">
        <v>67</v>
      </c>
      <c r="H548" s="10" t="s">
        <v>292</v>
      </c>
      <c r="I548" s="10" t="s">
        <v>292</v>
      </c>
      <c r="J548" s="10">
        <v>1</v>
      </c>
      <c r="K548" s="18" t="s">
        <v>730</v>
      </c>
    </row>
    <row r="549" spans="1:11" customFormat="1">
      <c r="A549" s="10">
        <v>2066</v>
      </c>
      <c r="B549" s="10" t="s">
        <v>4187</v>
      </c>
      <c r="C549" s="10" t="s">
        <v>712</v>
      </c>
      <c r="D549" s="17"/>
      <c r="E549" s="10" t="s">
        <v>4</v>
      </c>
      <c r="F549" s="10" t="s">
        <v>67</v>
      </c>
      <c r="G549" s="10" t="s">
        <v>67</v>
      </c>
      <c r="H549" s="10" t="s">
        <v>292</v>
      </c>
      <c r="I549" s="10" t="s">
        <v>292</v>
      </c>
      <c r="J549" s="10">
        <v>1</v>
      </c>
      <c r="K549" s="18" t="s">
        <v>4143</v>
      </c>
    </row>
    <row r="550" spans="1:11" customFormat="1">
      <c r="A550" s="10">
        <v>2067</v>
      </c>
      <c r="B550" s="10" t="s">
        <v>4188</v>
      </c>
      <c r="C550" s="10" t="s">
        <v>712</v>
      </c>
      <c r="D550" s="17"/>
      <c r="E550" s="10" t="s">
        <v>4</v>
      </c>
      <c r="F550" s="10" t="s">
        <v>67</v>
      </c>
      <c r="G550" s="10" t="s">
        <v>67</v>
      </c>
      <c r="H550" s="10" t="s">
        <v>292</v>
      </c>
      <c r="I550" s="10" t="s">
        <v>292</v>
      </c>
      <c r="J550" s="10">
        <v>1</v>
      </c>
      <c r="K550" s="18" t="s">
        <v>4143</v>
      </c>
    </row>
    <row r="551" spans="1:11" customFormat="1">
      <c r="A551" s="10">
        <v>2068</v>
      </c>
      <c r="B551" s="10" t="s">
        <v>4189</v>
      </c>
      <c r="C551" s="10" t="s">
        <v>712</v>
      </c>
      <c r="D551" s="17"/>
      <c r="E551" s="10" t="s">
        <v>4</v>
      </c>
      <c r="F551" s="10" t="s">
        <v>67</v>
      </c>
      <c r="G551" s="10" t="s">
        <v>67</v>
      </c>
      <c r="H551" s="10" t="s">
        <v>292</v>
      </c>
      <c r="I551" s="10" t="s">
        <v>292</v>
      </c>
      <c r="J551" s="10">
        <v>1</v>
      </c>
      <c r="K551" s="18" t="s">
        <v>4143</v>
      </c>
    </row>
    <row r="552" spans="1:11" customFormat="1">
      <c r="A552" s="10">
        <v>2069</v>
      </c>
      <c r="B552" s="10" t="s">
        <v>4190</v>
      </c>
      <c r="C552" s="10" t="s">
        <v>712</v>
      </c>
      <c r="D552" s="17"/>
      <c r="E552" s="10" t="s">
        <v>4</v>
      </c>
      <c r="F552" s="10" t="s">
        <v>67</v>
      </c>
      <c r="G552" s="10" t="s">
        <v>67</v>
      </c>
      <c r="H552" s="10" t="s">
        <v>292</v>
      </c>
      <c r="I552" s="10" t="s">
        <v>292</v>
      </c>
      <c r="J552" s="10">
        <v>1</v>
      </c>
      <c r="K552" s="18" t="s">
        <v>4143</v>
      </c>
    </row>
    <row r="553" spans="1:11">
      <c r="A553" s="10">
        <v>2070</v>
      </c>
      <c r="B553" s="10" t="s">
        <v>728</v>
      </c>
      <c r="C553" s="10" t="s">
        <v>712</v>
      </c>
      <c r="D553" s="17">
        <v>1044</v>
      </c>
      <c r="E553" s="10" t="s">
        <v>4</v>
      </c>
      <c r="F553" s="10" t="s">
        <v>68</v>
      </c>
      <c r="G553" s="10" t="s">
        <v>67</v>
      </c>
      <c r="H553" s="10" t="s">
        <v>729</v>
      </c>
      <c r="I553" s="10" t="s">
        <v>139</v>
      </c>
      <c r="J553" s="10">
        <v>1</v>
      </c>
      <c r="K553" s="18" t="s">
        <v>730</v>
      </c>
    </row>
    <row r="554" spans="1:11" customFormat="1">
      <c r="A554" s="10">
        <v>2071</v>
      </c>
      <c r="B554" s="10" t="s">
        <v>4191</v>
      </c>
      <c r="C554" s="10" t="s">
        <v>712</v>
      </c>
      <c r="D554" s="17"/>
      <c r="E554" s="10" t="s">
        <v>4</v>
      </c>
      <c r="F554" s="10" t="s">
        <v>67</v>
      </c>
      <c r="G554" s="10" t="s">
        <v>67</v>
      </c>
      <c r="H554" s="10" t="s">
        <v>292</v>
      </c>
      <c r="I554" s="10" t="s">
        <v>292</v>
      </c>
      <c r="J554" s="10">
        <v>1</v>
      </c>
      <c r="K554" s="18" t="s">
        <v>4143</v>
      </c>
    </row>
    <row r="555" spans="1:11" customFormat="1">
      <c r="A555" s="10">
        <v>2072</v>
      </c>
      <c r="B555" s="10" t="s">
        <v>4192</v>
      </c>
      <c r="C555" s="10" t="s">
        <v>712</v>
      </c>
      <c r="D555" s="17"/>
      <c r="E555" s="10" t="s">
        <v>4</v>
      </c>
      <c r="F555" s="10" t="s">
        <v>67</v>
      </c>
      <c r="G555" s="10" t="s">
        <v>67</v>
      </c>
      <c r="H555" s="10" t="s">
        <v>292</v>
      </c>
      <c r="I555" s="10" t="s">
        <v>292</v>
      </c>
      <c r="J555" s="10">
        <v>1</v>
      </c>
      <c r="K555" s="18" t="s">
        <v>4193</v>
      </c>
    </row>
    <row r="556" spans="1:11" customFormat="1">
      <c r="A556" s="10">
        <v>2073</v>
      </c>
      <c r="B556" s="10" t="s">
        <v>4194</v>
      </c>
      <c r="C556" s="10" t="s">
        <v>712</v>
      </c>
      <c r="D556" s="17"/>
      <c r="E556" s="10" t="s">
        <v>4</v>
      </c>
      <c r="F556" s="10" t="s">
        <v>67</v>
      </c>
      <c r="G556" s="10" t="s">
        <v>67</v>
      </c>
      <c r="H556" s="10" t="s">
        <v>292</v>
      </c>
      <c r="I556" s="10" t="s">
        <v>292</v>
      </c>
      <c r="J556" s="10">
        <v>1</v>
      </c>
      <c r="K556" s="18" t="s">
        <v>4193</v>
      </c>
    </row>
    <row r="557" spans="1:11" customFormat="1">
      <c r="A557" s="10">
        <v>2074</v>
      </c>
      <c r="B557" s="10" t="s">
        <v>4195</v>
      </c>
      <c r="C557" s="10" t="s">
        <v>712</v>
      </c>
      <c r="D557" s="17"/>
      <c r="E557" s="10" t="s">
        <v>4</v>
      </c>
      <c r="F557" s="10" t="s">
        <v>67</v>
      </c>
      <c r="G557" s="10" t="s">
        <v>67</v>
      </c>
      <c r="H557" s="10" t="s">
        <v>292</v>
      </c>
      <c r="I557" s="10" t="s">
        <v>292</v>
      </c>
      <c r="J557" s="10">
        <v>2</v>
      </c>
      <c r="K557" s="18" t="s">
        <v>4193</v>
      </c>
    </row>
    <row r="558" spans="1:11" customFormat="1">
      <c r="A558" s="10">
        <v>2075</v>
      </c>
      <c r="B558" s="10" t="s">
        <v>4196</v>
      </c>
      <c r="C558" s="10" t="s">
        <v>712</v>
      </c>
      <c r="D558" s="17"/>
      <c r="E558" s="10" t="s">
        <v>4</v>
      </c>
      <c r="F558" s="10" t="s">
        <v>67</v>
      </c>
      <c r="G558" s="10" t="s">
        <v>67</v>
      </c>
      <c r="H558" s="10" t="s">
        <v>292</v>
      </c>
      <c r="I558" s="10" t="s">
        <v>292</v>
      </c>
      <c r="J558" s="10">
        <v>1</v>
      </c>
      <c r="K558" s="18" t="s">
        <v>4193</v>
      </c>
    </row>
    <row r="559" spans="1:11" customFormat="1">
      <c r="A559" s="10">
        <v>2076</v>
      </c>
      <c r="B559" s="10" t="s">
        <v>4197</v>
      </c>
      <c r="C559" s="10" t="s">
        <v>712</v>
      </c>
      <c r="D559" s="17"/>
      <c r="E559" s="10" t="s">
        <v>68</v>
      </c>
      <c r="F559" s="10" t="s">
        <v>67</v>
      </c>
      <c r="G559" s="10" t="s">
        <v>67</v>
      </c>
      <c r="H559" s="10" t="s">
        <v>292</v>
      </c>
      <c r="I559" s="10" t="s">
        <v>292</v>
      </c>
      <c r="J559" s="10">
        <v>1</v>
      </c>
      <c r="K559" s="18" t="s">
        <v>4198</v>
      </c>
    </row>
    <row r="560" spans="1:11">
      <c r="A560" s="10">
        <v>2077</v>
      </c>
      <c r="B560" s="10" t="s">
        <v>731</v>
      </c>
      <c r="C560" s="10" t="s">
        <v>712</v>
      </c>
      <c r="D560" s="17">
        <v>1116</v>
      </c>
      <c r="E560" s="10" t="s">
        <v>4</v>
      </c>
      <c r="F560" s="10" t="s">
        <v>68</v>
      </c>
      <c r="G560" s="10" t="s">
        <v>67</v>
      </c>
      <c r="H560" s="10" t="s">
        <v>732</v>
      </c>
      <c r="I560" s="10" t="s">
        <v>292</v>
      </c>
      <c r="J560" s="10">
        <v>1</v>
      </c>
      <c r="K560" s="18" t="s">
        <v>733</v>
      </c>
    </row>
    <row r="561" spans="1:11">
      <c r="A561" s="10">
        <v>2078</v>
      </c>
      <c r="B561" s="10" t="s">
        <v>734</v>
      </c>
      <c r="C561" s="10" t="s">
        <v>712</v>
      </c>
      <c r="D561" s="17">
        <v>1069</v>
      </c>
      <c r="E561" s="10" t="s">
        <v>4</v>
      </c>
      <c r="F561" s="10" t="s">
        <v>68</v>
      </c>
      <c r="G561" s="10" t="s">
        <v>67</v>
      </c>
      <c r="H561" s="10" t="s">
        <v>735</v>
      </c>
      <c r="I561" s="10" t="s">
        <v>140</v>
      </c>
      <c r="J561" s="10">
        <v>1</v>
      </c>
      <c r="K561" s="18" t="s">
        <v>736</v>
      </c>
    </row>
    <row r="562" spans="1:11" customFormat="1">
      <c r="A562" s="10">
        <v>2092</v>
      </c>
      <c r="B562" s="10" t="s">
        <v>4199</v>
      </c>
      <c r="C562" s="10" t="s">
        <v>738</v>
      </c>
      <c r="D562" s="17"/>
      <c r="E562" s="10" t="s">
        <v>67</v>
      </c>
      <c r="F562" s="10" t="s">
        <v>67</v>
      </c>
      <c r="G562" s="10" t="s">
        <v>67</v>
      </c>
      <c r="H562" s="10" t="s">
        <v>292</v>
      </c>
      <c r="I562" s="10" t="s">
        <v>292</v>
      </c>
      <c r="J562" s="10">
        <v>1</v>
      </c>
      <c r="K562" s="18" t="s">
        <v>4200</v>
      </c>
    </row>
    <row r="563" spans="1:11" customFormat="1">
      <c r="A563" s="10">
        <v>2094</v>
      </c>
      <c r="B563" s="10" t="s">
        <v>4201</v>
      </c>
      <c r="C563" s="10" t="s">
        <v>743</v>
      </c>
      <c r="D563" s="17">
        <v>1113</v>
      </c>
      <c r="E563" s="10" t="s">
        <v>68</v>
      </c>
      <c r="F563" s="10" t="s">
        <v>67</v>
      </c>
      <c r="G563" s="10" t="s">
        <v>67</v>
      </c>
      <c r="H563" s="10" t="s">
        <v>4202</v>
      </c>
      <c r="I563" s="10" t="s">
        <v>324</v>
      </c>
      <c r="J563" s="10">
        <v>1</v>
      </c>
      <c r="K563" s="18" t="s">
        <v>4203</v>
      </c>
    </row>
    <row r="564" spans="1:11" customFormat="1">
      <c r="A564" s="10">
        <v>2095</v>
      </c>
      <c r="B564" s="10" t="s">
        <v>4204</v>
      </c>
      <c r="C564" s="10" t="s">
        <v>743</v>
      </c>
      <c r="D564" s="17"/>
      <c r="E564" s="10" t="s">
        <v>67</v>
      </c>
      <c r="F564" s="10" t="s">
        <v>67</v>
      </c>
      <c r="G564" s="10" t="s">
        <v>67</v>
      </c>
      <c r="H564" s="10" t="s">
        <v>292</v>
      </c>
      <c r="I564" s="10" t="s">
        <v>292</v>
      </c>
      <c r="J564" s="10">
        <v>1</v>
      </c>
      <c r="K564" s="18" t="s">
        <v>4205</v>
      </c>
    </row>
    <row r="565" spans="1:11" customFormat="1">
      <c r="A565" s="10">
        <v>2100</v>
      </c>
      <c r="B565" s="10" t="s">
        <v>4206</v>
      </c>
      <c r="C565" s="10" t="s">
        <v>738</v>
      </c>
      <c r="D565" s="17">
        <v>1061</v>
      </c>
      <c r="E565" s="10" t="s">
        <v>68</v>
      </c>
      <c r="F565" s="10" t="s">
        <v>67</v>
      </c>
      <c r="G565" s="10" t="s">
        <v>67</v>
      </c>
      <c r="H565" s="10" t="s">
        <v>292</v>
      </c>
      <c r="I565" s="10" t="s">
        <v>292</v>
      </c>
      <c r="J565" s="10">
        <v>1</v>
      </c>
      <c r="K565" s="18" t="s">
        <v>4207</v>
      </c>
    </row>
    <row r="566" spans="1:11">
      <c r="A566" s="10">
        <v>2103</v>
      </c>
      <c r="B566" s="10" t="s">
        <v>737</v>
      </c>
      <c r="C566" s="10" t="s">
        <v>738</v>
      </c>
      <c r="D566" s="17">
        <v>1068</v>
      </c>
      <c r="E566" s="10" t="s">
        <v>68</v>
      </c>
      <c r="F566" s="10" t="s">
        <v>68</v>
      </c>
      <c r="G566" s="10" t="s">
        <v>67</v>
      </c>
      <c r="H566" s="10" t="s">
        <v>739</v>
      </c>
      <c r="I566" s="10" t="s">
        <v>740</v>
      </c>
      <c r="J566" s="10">
        <v>1</v>
      </c>
      <c r="K566" s="18" t="s">
        <v>741</v>
      </c>
    </row>
    <row r="567" spans="1:11" customFormat="1">
      <c r="A567" s="10">
        <v>2104</v>
      </c>
      <c r="B567" s="10" t="s">
        <v>4208</v>
      </c>
      <c r="C567" s="10" t="s">
        <v>743</v>
      </c>
      <c r="D567" s="17"/>
      <c r="E567" s="10" t="s">
        <v>68</v>
      </c>
      <c r="F567" s="10" t="s">
        <v>67</v>
      </c>
      <c r="G567" s="10" t="s">
        <v>67</v>
      </c>
      <c r="H567" s="10" t="s">
        <v>292</v>
      </c>
      <c r="I567" s="10" t="s">
        <v>292</v>
      </c>
      <c r="J567" s="10">
        <v>1</v>
      </c>
      <c r="K567" s="18" t="s">
        <v>4209</v>
      </c>
    </row>
    <row r="568" spans="1:11" customFormat="1">
      <c r="A568" s="10">
        <v>2105</v>
      </c>
      <c r="B568" s="10" t="s">
        <v>4210</v>
      </c>
      <c r="C568" s="10" t="s">
        <v>743</v>
      </c>
      <c r="D568" s="17">
        <v>1068</v>
      </c>
      <c r="E568" s="10" t="s">
        <v>67</v>
      </c>
      <c r="F568" s="10" t="s">
        <v>67</v>
      </c>
      <c r="G568" s="10" t="s">
        <v>67</v>
      </c>
      <c r="H568" s="10" t="s">
        <v>292</v>
      </c>
      <c r="I568" s="10" t="s">
        <v>292</v>
      </c>
      <c r="J568" s="10">
        <v>1</v>
      </c>
      <c r="K568" s="18" t="s">
        <v>4211</v>
      </c>
    </row>
    <row r="569" spans="1:11" customFormat="1">
      <c r="A569" s="10">
        <v>2108</v>
      </c>
      <c r="B569" s="10" t="s">
        <v>4212</v>
      </c>
      <c r="C569" s="10" t="s">
        <v>738</v>
      </c>
      <c r="D569" s="17"/>
      <c r="E569" s="10" t="s">
        <v>67</v>
      </c>
      <c r="F569" s="10" t="s">
        <v>67</v>
      </c>
      <c r="G569" s="10" t="s">
        <v>67</v>
      </c>
      <c r="H569" s="10" t="s">
        <v>292</v>
      </c>
      <c r="I569" s="10" t="s">
        <v>292</v>
      </c>
      <c r="J569" s="10">
        <v>1</v>
      </c>
      <c r="K569" s="18" t="s">
        <v>4213</v>
      </c>
    </row>
    <row r="570" spans="1:11" customFormat="1">
      <c r="A570" s="10">
        <v>2109</v>
      </c>
      <c r="B570" s="10" t="s">
        <v>4214</v>
      </c>
      <c r="C570" s="10" t="s">
        <v>738</v>
      </c>
      <c r="D570" s="17"/>
      <c r="E570" s="10" t="s">
        <v>68</v>
      </c>
      <c r="F570" s="10" t="s">
        <v>67</v>
      </c>
      <c r="G570" s="10" t="s">
        <v>67</v>
      </c>
      <c r="H570" s="10" t="s">
        <v>292</v>
      </c>
      <c r="I570" s="10" t="s">
        <v>292</v>
      </c>
      <c r="J570" s="10">
        <v>1</v>
      </c>
      <c r="K570" s="18" t="s">
        <v>4213</v>
      </c>
    </row>
    <row r="571" spans="1:11" customFormat="1">
      <c r="A571" s="10">
        <v>2110</v>
      </c>
      <c r="B571" s="10" t="s">
        <v>4215</v>
      </c>
      <c r="C571" s="10" t="s">
        <v>743</v>
      </c>
      <c r="D571" s="17"/>
      <c r="E571" s="10" t="s">
        <v>68</v>
      </c>
      <c r="F571" s="10" t="s">
        <v>67</v>
      </c>
      <c r="G571" s="10" t="s">
        <v>67</v>
      </c>
      <c r="H571" s="10" t="s">
        <v>292</v>
      </c>
      <c r="I571" s="10" t="s">
        <v>292</v>
      </c>
      <c r="J571" s="10">
        <v>1</v>
      </c>
      <c r="K571" s="18" t="s">
        <v>4216</v>
      </c>
    </row>
    <row r="572" spans="1:11" customFormat="1">
      <c r="A572" s="10">
        <v>2119</v>
      </c>
      <c r="B572" s="10" t="s">
        <v>4217</v>
      </c>
      <c r="C572" s="10" t="s">
        <v>743</v>
      </c>
      <c r="D572" s="17"/>
      <c r="E572" s="10" t="s">
        <v>67</v>
      </c>
      <c r="F572" s="10" t="s">
        <v>67</v>
      </c>
      <c r="G572" s="10" t="s">
        <v>67</v>
      </c>
      <c r="H572" s="10" t="s">
        <v>292</v>
      </c>
      <c r="I572" s="10" t="s">
        <v>292</v>
      </c>
      <c r="J572" s="10">
        <v>1</v>
      </c>
      <c r="K572" s="18" t="s">
        <v>4218</v>
      </c>
    </row>
    <row r="573" spans="1:11" customFormat="1">
      <c r="A573" s="10">
        <v>2120</v>
      </c>
      <c r="B573" s="10" t="s">
        <v>4219</v>
      </c>
      <c r="C573" s="10" t="s">
        <v>743</v>
      </c>
      <c r="D573" s="17"/>
      <c r="E573" s="10" t="s">
        <v>67</v>
      </c>
      <c r="F573" s="10" t="s">
        <v>67</v>
      </c>
      <c r="G573" s="10" t="s">
        <v>67</v>
      </c>
      <c r="H573" s="10" t="s">
        <v>292</v>
      </c>
      <c r="I573" s="10" t="s">
        <v>292</v>
      </c>
      <c r="J573" s="10">
        <v>1</v>
      </c>
      <c r="K573" s="18" t="s">
        <v>4218</v>
      </c>
    </row>
    <row r="574" spans="1:11" customFormat="1">
      <c r="A574" s="10">
        <v>2121</v>
      </c>
      <c r="B574" s="10" t="s">
        <v>4220</v>
      </c>
      <c r="C574" s="10" t="s">
        <v>743</v>
      </c>
      <c r="D574" s="17"/>
      <c r="E574" s="10" t="s">
        <v>68</v>
      </c>
      <c r="F574" s="10" t="s">
        <v>67</v>
      </c>
      <c r="G574" s="10" t="s">
        <v>67</v>
      </c>
      <c r="H574" s="10" t="s">
        <v>292</v>
      </c>
      <c r="I574" s="10" t="s">
        <v>292</v>
      </c>
      <c r="J574" s="10">
        <v>1</v>
      </c>
      <c r="K574" s="18" t="s">
        <v>4218</v>
      </c>
    </row>
    <row r="575" spans="1:11" customFormat="1">
      <c r="A575" s="10">
        <v>2122</v>
      </c>
      <c r="B575" s="10" t="s">
        <v>4221</v>
      </c>
      <c r="C575" s="10" t="s">
        <v>743</v>
      </c>
      <c r="D575" s="17"/>
      <c r="E575" s="10" t="s">
        <v>68</v>
      </c>
      <c r="F575" s="10" t="s">
        <v>67</v>
      </c>
      <c r="G575" s="10" t="s">
        <v>67</v>
      </c>
      <c r="H575" s="10" t="s">
        <v>292</v>
      </c>
      <c r="I575" s="10" t="s">
        <v>292</v>
      </c>
      <c r="J575" s="10">
        <v>1</v>
      </c>
      <c r="K575" s="18" t="s">
        <v>4218</v>
      </c>
    </row>
    <row r="576" spans="1:11" customFormat="1">
      <c r="A576" s="10">
        <v>2123</v>
      </c>
      <c r="B576" s="10" t="s">
        <v>4222</v>
      </c>
      <c r="C576" s="10" t="s">
        <v>743</v>
      </c>
      <c r="D576" s="17"/>
      <c r="E576" s="10" t="s">
        <v>4</v>
      </c>
      <c r="F576" s="10" t="s">
        <v>67</v>
      </c>
      <c r="G576" s="10" t="s">
        <v>67</v>
      </c>
      <c r="H576" s="10" t="s">
        <v>292</v>
      </c>
      <c r="I576" s="10" t="s">
        <v>292</v>
      </c>
      <c r="J576" s="10">
        <v>1</v>
      </c>
      <c r="K576" s="18" t="s">
        <v>4218</v>
      </c>
    </row>
    <row r="577" spans="1:11" customFormat="1">
      <c r="A577" s="10">
        <v>2124</v>
      </c>
      <c r="B577" s="10" t="s">
        <v>4223</v>
      </c>
      <c r="C577" s="10" t="s">
        <v>743</v>
      </c>
      <c r="D577" s="17"/>
      <c r="E577" s="10" t="s">
        <v>4</v>
      </c>
      <c r="F577" s="10" t="s">
        <v>67</v>
      </c>
      <c r="G577" s="10" t="s">
        <v>67</v>
      </c>
      <c r="H577" s="10" t="s">
        <v>292</v>
      </c>
      <c r="I577" s="10" t="s">
        <v>292</v>
      </c>
      <c r="J577" s="10">
        <v>1</v>
      </c>
      <c r="K577" s="18" t="s">
        <v>4218</v>
      </c>
    </row>
    <row r="578" spans="1:11" customFormat="1">
      <c r="A578" s="10">
        <v>2129</v>
      </c>
      <c r="B578" s="10" t="s">
        <v>4224</v>
      </c>
      <c r="C578" s="10" t="s">
        <v>743</v>
      </c>
      <c r="D578" s="17"/>
      <c r="E578" s="10" t="s">
        <v>67</v>
      </c>
      <c r="F578" s="10" t="s">
        <v>67</v>
      </c>
      <c r="G578" s="10" t="s">
        <v>67</v>
      </c>
      <c r="H578" s="10" t="s">
        <v>292</v>
      </c>
      <c r="I578" s="10" t="s">
        <v>292</v>
      </c>
      <c r="J578" s="10">
        <v>1</v>
      </c>
      <c r="K578" s="18" t="s">
        <v>4225</v>
      </c>
    </row>
    <row r="579" spans="1:11" customFormat="1">
      <c r="A579" s="10">
        <v>2131</v>
      </c>
      <c r="B579" s="10" t="s">
        <v>4226</v>
      </c>
      <c r="C579" s="10" t="s">
        <v>743</v>
      </c>
      <c r="D579" s="17"/>
      <c r="E579" s="10" t="s">
        <v>67</v>
      </c>
      <c r="F579" s="10" t="s">
        <v>67</v>
      </c>
      <c r="G579" s="10" t="s">
        <v>67</v>
      </c>
      <c r="H579" s="10" t="s">
        <v>292</v>
      </c>
      <c r="I579" s="10" t="s">
        <v>292</v>
      </c>
      <c r="J579" s="10">
        <v>1</v>
      </c>
      <c r="K579" s="18" t="s">
        <v>4227</v>
      </c>
    </row>
    <row r="580" spans="1:11" customFormat="1">
      <c r="A580" s="10">
        <v>2132</v>
      </c>
      <c r="B580" s="10" t="s">
        <v>4228</v>
      </c>
      <c r="C580" s="10" t="s">
        <v>743</v>
      </c>
      <c r="D580" s="17"/>
      <c r="E580" s="10" t="s">
        <v>67</v>
      </c>
      <c r="F580" s="10" t="s">
        <v>67</v>
      </c>
      <c r="G580" s="10" t="s">
        <v>67</v>
      </c>
      <c r="H580" s="10" t="s">
        <v>292</v>
      </c>
      <c r="I580" s="10" t="s">
        <v>292</v>
      </c>
      <c r="J580" s="10">
        <v>1</v>
      </c>
      <c r="K580" s="18" t="s">
        <v>4227</v>
      </c>
    </row>
    <row r="581" spans="1:11" customFormat="1">
      <c r="A581" s="10">
        <v>2140</v>
      </c>
      <c r="B581" s="10" t="s">
        <v>4229</v>
      </c>
      <c r="C581" s="10" t="s">
        <v>743</v>
      </c>
      <c r="D581" s="17"/>
      <c r="E581" s="10" t="s">
        <v>68</v>
      </c>
      <c r="F581" s="10" t="s">
        <v>67</v>
      </c>
      <c r="G581" s="10" t="s">
        <v>67</v>
      </c>
      <c r="H581" s="10" t="s">
        <v>292</v>
      </c>
      <c r="I581" s="10" t="s">
        <v>292</v>
      </c>
      <c r="J581" s="10">
        <v>5</v>
      </c>
      <c r="K581" s="18" t="s">
        <v>4230</v>
      </c>
    </row>
    <row r="582" spans="1:11" customFormat="1">
      <c r="A582" s="10">
        <v>2141</v>
      </c>
      <c r="B582" s="10" t="s">
        <v>4231</v>
      </c>
      <c r="C582" s="10" t="s">
        <v>743</v>
      </c>
      <c r="D582" s="17"/>
      <c r="E582" s="10" t="s">
        <v>67</v>
      </c>
      <c r="F582" s="10" t="s">
        <v>67</v>
      </c>
      <c r="G582" s="10" t="s">
        <v>67</v>
      </c>
      <c r="H582" s="10" t="s">
        <v>292</v>
      </c>
      <c r="I582" s="10" t="s">
        <v>292</v>
      </c>
      <c r="J582" s="10">
        <v>1</v>
      </c>
      <c r="K582" s="18" t="s">
        <v>4230</v>
      </c>
    </row>
    <row r="583" spans="1:11" customFormat="1">
      <c r="A583" s="10">
        <v>2142</v>
      </c>
      <c r="B583" s="10" t="s">
        <v>4232</v>
      </c>
      <c r="C583" s="10" t="s">
        <v>743</v>
      </c>
      <c r="D583" s="17"/>
      <c r="E583" s="10" t="s">
        <v>68</v>
      </c>
      <c r="F583" s="10" t="s">
        <v>67</v>
      </c>
      <c r="G583" s="10" t="s">
        <v>67</v>
      </c>
      <c r="H583" s="10" t="s">
        <v>292</v>
      </c>
      <c r="I583" s="10" t="s">
        <v>292</v>
      </c>
      <c r="J583" s="10">
        <v>1</v>
      </c>
      <c r="K583" s="18" t="s">
        <v>4230</v>
      </c>
    </row>
    <row r="584" spans="1:11" customFormat="1">
      <c r="A584" s="10">
        <v>2143</v>
      </c>
      <c r="B584" s="10" t="s">
        <v>4233</v>
      </c>
      <c r="C584" s="10" t="s">
        <v>743</v>
      </c>
      <c r="D584" s="17"/>
      <c r="E584" s="10" t="s">
        <v>68</v>
      </c>
      <c r="F584" s="10" t="s">
        <v>67</v>
      </c>
      <c r="G584" s="10" t="s">
        <v>67</v>
      </c>
      <c r="H584" s="10" t="s">
        <v>292</v>
      </c>
      <c r="I584" s="10" t="s">
        <v>292</v>
      </c>
      <c r="J584" s="10">
        <v>1</v>
      </c>
      <c r="K584" s="18" t="s">
        <v>4230</v>
      </c>
    </row>
    <row r="585" spans="1:11" customFormat="1">
      <c r="A585" s="10">
        <v>2144</v>
      </c>
      <c r="B585" s="10" t="s">
        <v>4234</v>
      </c>
      <c r="C585" s="10" t="s">
        <v>743</v>
      </c>
      <c r="D585" s="17"/>
      <c r="E585" s="10" t="s">
        <v>68</v>
      </c>
      <c r="F585" s="10" t="s">
        <v>67</v>
      </c>
      <c r="G585" s="10" t="s">
        <v>67</v>
      </c>
      <c r="H585" s="10" t="s">
        <v>292</v>
      </c>
      <c r="I585" s="10" t="s">
        <v>292</v>
      </c>
      <c r="J585" s="10">
        <v>1</v>
      </c>
      <c r="K585" s="18" t="s">
        <v>4230</v>
      </c>
    </row>
    <row r="586" spans="1:11" customFormat="1">
      <c r="A586" s="10">
        <v>2145</v>
      </c>
      <c r="B586" s="10" t="s">
        <v>4235</v>
      </c>
      <c r="C586" s="10" t="s">
        <v>743</v>
      </c>
      <c r="D586" s="17"/>
      <c r="E586" s="10" t="s">
        <v>67</v>
      </c>
      <c r="F586" s="10" t="s">
        <v>67</v>
      </c>
      <c r="G586" s="10" t="s">
        <v>67</v>
      </c>
      <c r="H586" s="10" t="s">
        <v>292</v>
      </c>
      <c r="I586" s="10" t="s">
        <v>292</v>
      </c>
      <c r="J586" s="10">
        <v>1</v>
      </c>
      <c r="K586" s="18" t="s">
        <v>4230</v>
      </c>
    </row>
    <row r="587" spans="1:11" customFormat="1">
      <c r="A587" s="10">
        <v>2146</v>
      </c>
      <c r="B587" s="10" t="s">
        <v>4236</v>
      </c>
      <c r="C587" s="10" t="s">
        <v>743</v>
      </c>
      <c r="D587" s="17"/>
      <c r="E587" s="10" t="s">
        <v>68</v>
      </c>
      <c r="F587" s="10" t="s">
        <v>67</v>
      </c>
      <c r="G587" s="10" t="s">
        <v>67</v>
      </c>
      <c r="H587" s="10" t="s">
        <v>292</v>
      </c>
      <c r="I587" s="10" t="s">
        <v>292</v>
      </c>
      <c r="J587" s="10">
        <v>1</v>
      </c>
      <c r="K587" s="18" t="s">
        <v>4230</v>
      </c>
    </row>
    <row r="588" spans="1:11" customFormat="1">
      <c r="A588" s="10">
        <v>2147</v>
      </c>
      <c r="B588" s="10" t="s">
        <v>4237</v>
      </c>
      <c r="C588" s="10" t="s">
        <v>743</v>
      </c>
      <c r="D588" s="17"/>
      <c r="E588" s="10" t="s">
        <v>68</v>
      </c>
      <c r="F588" s="10" t="s">
        <v>67</v>
      </c>
      <c r="G588" s="10" t="s">
        <v>67</v>
      </c>
      <c r="H588" s="10" t="s">
        <v>292</v>
      </c>
      <c r="I588" s="10" t="s">
        <v>292</v>
      </c>
      <c r="J588" s="10">
        <v>1</v>
      </c>
      <c r="K588" s="18" t="s">
        <v>4230</v>
      </c>
    </row>
    <row r="589" spans="1:11">
      <c r="A589" s="10">
        <v>2148</v>
      </c>
      <c r="B589" s="10" t="s">
        <v>742</v>
      </c>
      <c r="C589" s="10" t="s">
        <v>743</v>
      </c>
      <c r="D589" s="17">
        <v>1105</v>
      </c>
      <c r="E589" s="10" t="s">
        <v>67</v>
      </c>
      <c r="F589" s="10" t="s">
        <v>68</v>
      </c>
      <c r="G589" s="10" t="s">
        <v>67</v>
      </c>
      <c r="H589" s="10" t="s">
        <v>744</v>
      </c>
      <c r="I589" s="10" t="s">
        <v>141</v>
      </c>
      <c r="J589" s="10">
        <v>1</v>
      </c>
      <c r="K589" s="18" t="s">
        <v>745</v>
      </c>
    </row>
    <row r="590" spans="1:11" customFormat="1">
      <c r="A590" s="10">
        <v>2150</v>
      </c>
      <c r="B590" s="10" t="s">
        <v>4238</v>
      </c>
      <c r="C590" s="10" t="s">
        <v>743</v>
      </c>
      <c r="D590" s="17"/>
      <c r="E590" s="10" t="s">
        <v>67</v>
      </c>
      <c r="F590" s="10" t="s">
        <v>67</v>
      </c>
      <c r="G590" s="10" t="s">
        <v>67</v>
      </c>
      <c r="H590" s="10" t="s">
        <v>292</v>
      </c>
      <c r="I590" s="10" t="s">
        <v>292</v>
      </c>
      <c r="J590" s="10">
        <v>1</v>
      </c>
      <c r="K590" s="18" t="s">
        <v>4239</v>
      </c>
    </row>
    <row r="591" spans="1:11" customFormat="1">
      <c r="A591" s="10">
        <v>2152</v>
      </c>
      <c r="B591" s="10" t="s">
        <v>4240</v>
      </c>
      <c r="C591" s="10" t="s">
        <v>743</v>
      </c>
      <c r="D591" s="17"/>
      <c r="E591" s="10" t="s">
        <v>67</v>
      </c>
      <c r="F591" s="10" t="s">
        <v>67</v>
      </c>
      <c r="G591" s="10" t="s">
        <v>67</v>
      </c>
      <c r="H591" s="10" t="s">
        <v>292</v>
      </c>
      <c r="I591" s="10" t="s">
        <v>292</v>
      </c>
      <c r="J591" s="10">
        <v>1</v>
      </c>
      <c r="K591" s="18" t="s">
        <v>4241</v>
      </c>
    </row>
    <row r="592" spans="1:11" customFormat="1">
      <c r="A592" s="10">
        <v>2153</v>
      </c>
      <c r="B592" s="10" t="s">
        <v>4242</v>
      </c>
      <c r="C592" s="10" t="s">
        <v>743</v>
      </c>
      <c r="D592" s="17"/>
      <c r="E592" s="10" t="s">
        <v>68</v>
      </c>
      <c r="F592" s="10" t="s">
        <v>67</v>
      </c>
      <c r="G592" s="10" t="s">
        <v>67</v>
      </c>
      <c r="H592" s="10" t="s">
        <v>292</v>
      </c>
      <c r="I592" s="10" t="s">
        <v>292</v>
      </c>
      <c r="J592" s="10">
        <v>1</v>
      </c>
      <c r="K592" s="18" t="s">
        <v>4243</v>
      </c>
    </row>
    <row r="593" spans="1:11" customFormat="1">
      <c r="A593" s="10">
        <v>2155</v>
      </c>
      <c r="B593" s="10" t="s">
        <v>4244</v>
      </c>
      <c r="C593" s="10" t="s">
        <v>743</v>
      </c>
      <c r="D593" s="17"/>
      <c r="E593" s="10" t="s">
        <v>68</v>
      </c>
      <c r="F593" s="10" t="s">
        <v>67</v>
      </c>
      <c r="G593" s="10" t="s">
        <v>67</v>
      </c>
      <c r="H593" s="10" t="s">
        <v>292</v>
      </c>
      <c r="I593" s="10" t="s">
        <v>292</v>
      </c>
      <c r="J593" s="10">
        <v>1</v>
      </c>
      <c r="K593" s="18" t="s">
        <v>4245</v>
      </c>
    </row>
    <row r="594" spans="1:11" customFormat="1">
      <c r="A594" s="10">
        <v>2156</v>
      </c>
      <c r="B594" s="10" t="s">
        <v>4246</v>
      </c>
      <c r="C594" s="10" t="s">
        <v>743</v>
      </c>
      <c r="D594" s="17"/>
      <c r="E594" s="10" t="s">
        <v>68</v>
      </c>
      <c r="F594" s="10" t="s">
        <v>67</v>
      </c>
      <c r="G594" s="10" t="s">
        <v>67</v>
      </c>
      <c r="H594" s="10" t="s">
        <v>292</v>
      </c>
      <c r="I594" s="10" t="s">
        <v>292</v>
      </c>
      <c r="J594" s="10">
        <v>1</v>
      </c>
      <c r="K594" s="18" t="s">
        <v>4247</v>
      </c>
    </row>
    <row r="595" spans="1:11" customFormat="1">
      <c r="A595" s="10">
        <v>2157</v>
      </c>
      <c r="B595" s="10" t="s">
        <v>4248</v>
      </c>
      <c r="C595" s="10" t="s">
        <v>743</v>
      </c>
      <c r="D595" s="17"/>
      <c r="E595" s="10" t="s">
        <v>68</v>
      </c>
      <c r="F595" s="10" t="s">
        <v>67</v>
      </c>
      <c r="G595" s="10" t="s">
        <v>67</v>
      </c>
      <c r="H595" s="10" t="s">
        <v>292</v>
      </c>
      <c r="I595" s="10" t="s">
        <v>292</v>
      </c>
      <c r="J595" s="10">
        <v>1</v>
      </c>
      <c r="K595" s="18" t="s">
        <v>4247</v>
      </c>
    </row>
    <row r="596" spans="1:11">
      <c r="A596" s="10">
        <v>2158</v>
      </c>
      <c r="B596" s="10" t="s">
        <v>746</v>
      </c>
      <c r="C596" s="10" t="s">
        <v>743</v>
      </c>
      <c r="D596" s="17">
        <v>1096</v>
      </c>
      <c r="E596" s="10" t="s">
        <v>68</v>
      </c>
      <c r="F596" s="10" t="s">
        <v>68</v>
      </c>
      <c r="G596" s="10" t="s">
        <v>67</v>
      </c>
      <c r="H596" s="10" t="s">
        <v>747</v>
      </c>
      <c r="I596" s="10" t="s">
        <v>748</v>
      </c>
      <c r="J596" s="10">
        <v>1</v>
      </c>
      <c r="K596" s="18" t="s">
        <v>749</v>
      </c>
    </row>
    <row r="597" spans="1:11" customFormat="1">
      <c r="A597" s="10">
        <v>2159</v>
      </c>
      <c r="B597" s="10" t="s">
        <v>4249</v>
      </c>
      <c r="C597" s="10" t="s">
        <v>743</v>
      </c>
      <c r="D597" s="17"/>
      <c r="E597" s="10" t="s">
        <v>67</v>
      </c>
      <c r="F597" s="10" t="s">
        <v>67</v>
      </c>
      <c r="G597" s="10" t="s">
        <v>67</v>
      </c>
      <c r="H597" s="10" t="s">
        <v>292</v>
      </c>
      <c r="I597" s="10" t="s">
        <v>292</v>
      </c>
      <c r="J597" s="10">
        <v>1</v>
      </c>
      <c r="K597" s="18" t="s">
        <v>4250</v>
      </c>
    </row>
    <row r="598" spans="1:11" customFormat="1">
      <c r="A598" s="10">
        <v>2161</v>
      </c>
      <c r="B598" s="10" t="s">
        <v>4251</v>
      </c>
      <c r="C598" s="10" t="s">
        <v>743</v>
      </c>
      <c r="D598" s="17"/>
      <c r="E598" s="10" t="s">
        <v>67</v>
      </c>
      <c r="F598" s="10" t="s">
        <v>67</v>
      </c>
      <c r="G598" s="10" t="s">
        <v>67</v>
      </c>
      <c r="H598" s="10" t="s">
        <v>292</v>
      </c>
      <c r="I598" s="10" t="s">
        <v>292</v>
      </c>
      <c r="J598" s="10">
        <v>1</v>
      </c>
      <c r="K598" s="18" t="s">
        <v>4252</v>
      </c>
    </row>
    <row r="599" spans="1:11" customFormat="1">
      <c r="A599" s="10">
        <v>2162</v>
      </c>
      <c r="B599" s="10" t="s">
        <v>4253</v>
      </c>
      <c r="C599" s="10" t="s">
        <v>743</v>
      </c>
      <c r="D599" s="17"/>
      <c r="E599" s="10" t="s">
        <v>68</v>
      </c>
      <c r="F599" s="10" t="s">
        <v>67</v>
      </c>
      <c r="G599" s="10" t="s">
        <v>67</v>
      </c>
      <c r="H599" s="10" t="s">
        <v>292</v>
      </c>
      <c r="I599" s="10" t="s">
        <v>292</v>
      </c>
      <c r="J599" s="10">
        <v>1</v>
      </c>
      <c r="K599" s="18" t="s">
        <v>4254</v>
      </c>
    </row>
    <row r="600" spans="1:11" customFormat="1">
      <c r="A600" s="10">
        <v>2164</v>
      </c>
      <c r="B600" s="10" t="s">
        <v>4255</v>
      </c>
      <c r="C600" s="10" t="s">
        <v>743</v>
      </c>
      <c r="D600" s="17"/>
      <c r="E600" s="10" t="s">
        <v>68</v>
      </c>
      <c r="F600" s="10" t="s">
        <v>67</v>
      </c>
      <c r="G600" s="10" t="s">
        <v>67</v>
      </c>
      <c r="H600" s="10" t="s">
        <v>292</v>
      </c>
      <c r="I600" s="10" t="s">
        <v>292</v>
      </c>
      <c r="J600" s="10">
        <v>1</v>
      </c>
      <c r="K600" s="18" t="s">
        <v>4256</v>
      </c>
    </row>
    <row r="601" spans="1:11" customFormat="1">
      <c r="A601" s="10">
        <v>2165</v>
      </c>
      <c r="B601" s="10" t="s">
        <v>4257</v>
      </c>
      <c r="C601" s="10" t="s">
        <v>743</v>
      </c>
      <c r="D601" s="17"/>
      <c r="E601" s="10" t="s">
        <v>68</v>
      </c>
      <c r="F601" s="10" t="s">
        <v>67</v>
      </c>
      <c r="G601" s="10" t="s">
        <v>67</v>
      </c>
      <c r="H601" s="10" t="s">
        <v>292</v>
      </c>
      <c r="I601" s="10" t="s">
        <v>292</v>
      </c>
      <c r="J601" s="10">
        <v>1</v>
      </c>
      <c r="K601" s="18" t="s">
        <v>4256</v>
      </c>
    </row>
    <row r="602" spans="1:11" customFormat="1">
      <c r="A602" s="10">
        <v>2166</v>
      </c>
      <c r="B602" s="10" t="s">
        <v>4258</v>
      </c>
      <c r="C602" s="10" t="s">
        <v>743</v>
      </c>
      <c r="D602" s="17"/>
      <c r="E602" s="10" t="s">
        <v>4</v>
      </c>
      <c r="F602" s="10" t="s">
        <v>67</v>
      </c>
      <c r="G602" s="10" t="s">
        <v>67</v>
      </c>
      <c r="H602" s="10" t="s">
        <v>292</v>
      </c>
      <c r="I602" s="10" t="s">
        <v>292</v>
      </c>
      <c r="J602" s="10">
        <v>1</v>
      </c>
      <c r="K602" s="18" t="s">
        <v>4256</v>
      </c>
    </row>
    <row r="603" spans="1:11">
      <c r="A603" s="10">
        <v>2167</v>
      </c>
      <c r="B603" s="10" t="s">
        <v>750</v>
      </c>
      <c r="C603" s="10" t="s">
        <v>743</v>
      </c>
      <c r="D603" s="17">
        <v>1115</v>
      </c>
      <c r="E603" s="10" t="s">
        <v>68</v>
      </c>
      <c r="F603" s="10" t="s">
        <v>68</v>
      </c>
      <c r="G603" s="10" t="s">
        <v>67</v>
      </c>
      <c r="H603" s="10" t="s">
        <v>751</v>
      </c>
      <c r="I603" s="10" t="s">
        <v>752</v>
      </c>
      <c r="J603" s="10">
        <v>1</v>
      </c>
      <c r="K603" s="18" t="s">
        <v>753</v>
      </c>
    </row>
    <row r="604" spans="1:11" customFormat="1">
      <c r="A604" s="10">
        <v>2168</v>
      </c>
      <c r="B604" s="10" t="s">
        <v>4259</v>
      </c>
      <c r="C604" s="10" t="s">
        <v>743</v>
      </c>
      <c r="D604" s="17"/>
      <c r="E604" s="10" t="s">
        <v>68</v>
      </c>
      <c r="F604" s="10" t="s">
        <v>67</v>
      </c>
      <c r="G604" s="10" t="s">
        <v>67</v>
      </c>
      <c r="H604" s="10" t="s">
        <v>292</v>
      </c>
      <c r="I604" s="10" t="s">
        <v>292</v>
      </c>
      <c r="J604" s="10">
        <v>1</v>
      </c>
      <c r="K604" s="18" t="s">
        <v>4260</v>
      </c>
    </row>
    <row r="605" spans="1:11" customFormat="1">
      <c r="A605" s="10">
        <v>2169</v>
      </c>
      <c r="B605" s="10" t="s">
        <v>4261</v>
      </c>
      <c r="C605" s="10" t="s">
        <v>743</v>
      </c>
      <c r="D605" s="17"/>
      <c r="E605" s="10" t="s">
        <v>68</v>
      </c>
      <c r="F605" s="10" t="s">
        <v>67</v>
      </c>
      <c r="G605" s="10" t="s">
        <v>67</v>
      </c>
      <c r="H605" s="10" t="s">
        <v>292</v>
      </c>
      <c r="I605" s="10" t="s">
        <v>292</v>
      </c>
      <c r="J605" s="10">
        <v>1</v>
      </c>
      <c r="K605" s="18" t="s">
        <v>4262</v>
      </c>
    </row>
    <row r="606" spans="1:11" customFormat="1">
      <c r="A606" s="10">
        <v>2170</v>
      </c>
      <c r="B606" s="10" t="s">
        <v>4263</v>
      </c>
      <c r="C606" s="10" t="s">
        <v>743</v>
      </c>
      <c r="D606" s="17"/>
      <c r="E606" s="10" t="s">
        <v>68</v>
      </c>
      <c r="F606" s="10" t="s">
        <v>67</v>
      </c>
      <c r="G606" s="10" t="s">
        <v>67</v>
      </c>
      <c r="H606" s="10" t="s">
        <v>292</v>
      </c>
      <c r="I606" s="10" t="s">
        <v>292</v>
      </c>
      <c r="J606" s="10">
        <v>1</v>
      </c>
      <c r="K606" s="18" t="s">
        <v>4262</v>
      </c>
    </row>
    <row r="607" spans="1:11" customFormat="1">
      <c r="A607" s="10">
        <v>2171</v>
      </c>
      <c r="B607" s="10" t="s">
        <v>4264</v>
      </c>
      <c r="C607" s="10" t="s">
        <v>743</v>
      </c>
      <c r="D607" s="17"/>
      <c r="E607" s="10" t="s">
        <v>67</v>
      </c>
      <c r="F607" s="10" t="s">
        <v>67</v>
      </c>
      <c r="G607" s="10" t="s">
        <v>67</v>
      </c>
      <c r="H607" s="10" t="s">
        <v>292</v>
      </c>
      <c r="I607" s="10" t="s">
        <v>292</v>
      </c>
      <c r="J607" s="10">
        <v>1</v>
      </c>
      <c r="K607" s="18" t="s">
        <v>4265</v>
      </c>
    </row>
    <row r="608" spans="1:11" customFormat="1">
      <c r="A608" s="10">
        <v>2172</v>
      </c>
      <c r="B608" s="10" t="s">
        <v>4266</v>
      </c>
      <c r="C608" s="10" t="s">
        <v>743</v>
      </c>
      <c r="D608" s="17"/>
      <c r="E608" s="10" t="s">
        <v>67</v>
      </c>
      <c r="F608" s="10" t="s">
        <v>67</v>
      </c>
      <c r="G608" s="10" t="s">
        <v>67</v>
      </c>
      <c r="H608" s="10" t="s">
        <v>292</v>
      </c>
      <c r="I608" s="10" t="s">
        <v>292</v>
      </c>
      <c r="J608" s="10">
        <v>1</v>
      </c>
      <c r="K608" s="18" t="s">
        <v>4265</v>
      </c>
    </row>
    <row r="609" spans="1:11" customFormat="1">
      <c r="A609" s="10">
        <v>2173</v>
      </c>
      <c r="B609" s="10" t="s">
        <v>4267</v>
      </c>
      <c r="C609" s="10" t="s">
        <v>743</v>
      </c>
      <c r="D609" s="17"/>
      <c r="E609" s="10" t="s">
        <v>67</v>
      </c>
      <c r="F609" s="10" t="s">
        <v>67</v>
      </c>
      <c r="G609" s="10" t="s">
        <v>67</v>
      </c>
      <c r="H609" s="10" t="s">
        <v>4</v>
      </c>
      <c r="I609" s="10" t="s">
        <v>4</v>
      </c>
      <c r="J609" s="10">
        <v>1</v>
      </c>
      <c r="K609" s="18" t="s">
        <v>4265</v>
      </c>
    </row>
    <row r="610" spans="1:11" customFormat="1">
      <c r="A610" s="10">
        <v>2174</v>
      </c>
      <c r="B610" s="10" t="s">
        <v>4268</v>
      </c>
      <c r="C610" s="10" t="s">
        <v>743</v>
      </c>
      <c r="D610" s="17"/>
      <c r="E610" s="10" t="s">
        <v>67</v>
      </c>
      <c r="F610" s="10" t="s">
        <v>67</v>
      </c>
      <c r="G610" s="10" t="s">
        <v>67</v>
      </c>
      <c r="H610" s="10" t="s">
        <v>292</v>
      </c>
      <c r="I610" s="10" t="s">
        <v>292</v>
      </c>
      <c r="J610" s="10">
        <v>1</v>
      </c>
      <c r="K610" s="18" t="s">
        <v>4265</v>
      </c>
    </row>
    <row r="611" spans="1:11" customFormat="1">
      <c r="A611" s="10">
        <v>2175</v>
      </c>
      <c r="B611" s="10" t="s">
        <v>4269</v>
      </c>
      <c r="C611" s="10" t="s">
        <v>743</v>
      </c>
      <c r="D611" s="17"/>
      <c r="E611" s="10" t="s">
        <v>68</v>
      </c>
      <c r="F611" s="10" t="s">
        <v>67</v>
      </c>
      <c r="G611" s="10" t="s">
        <v>67</v>
      </c>
      <c r="H611" s="10" t="s">
        <v>292</v>
      </c>
      <c r="I611" s="10" t="s">
        <v>292</v>
      </c>
      <c r="J611" s="10">
        <v>1</v>
      </c>
      <c r="K611" s="18" t="s">
        <v>4270</v>
      </c>
    </row>
    <row r="612" spans="1:11" customFormat="1">
      <c r="A612" s="10">
        <v>2176</v>
      </c>
      <c r="B612" s="10" t="s">
        <v>4271</v>
      </c>
      <c r="C612" s="10" t="s">
        <v>743</v>
      </c>
      <c r="D612" s="17"/>
      <c r="E612" s="10" t="s">
        <v>68</v>
      </c>
      <c r="F612" s="10" t="s">
        <v>67</v>
      </c>
      <c r="G612" s="10" t="s">
        <v>67</v>
      </c>
      <c r="H612" s="10" t="s">
        <v>292</v>
      </c>
      <c r="I612" s="10" t="s">
        <v>292</v>
      </c>
      <c r="J612" s="10">
        <v>1</v>
      </c>
      <c r="K612" s="18" t="s">
        <v>4270</v>
      </c>
    </row>
    <row r="613" spans="1:11" customFormat="1">
      <c r="A613" s="10">
        <v>2177</v>
      </c>
      <c r="B613" s="10" t="s">
        <v>4272</v>
      </c>
      <c r="C613" s="10" t="s">
        <v>743</v>
      </c>
      <c r="D613" s="17"/>
      <c r="E613" s="10" t="s">
        <v>68</v>
      </c>
      <c r="F613" s="10" t="s">
        <v>67</v>
      </c>
      <c r="G613" s="10" t="s">
        <v>67</v>
      </c>
      <c r="H613" s="10" t="s">
        <v>292</v>
      </c>
      <c r="I613" s="10" t="s">
        <v>292</v>
      </c>
      <c r="J613" s="10">
        <v>1</v>
      </c>
      <c r="K613" s="18" t="s">
        <v>4270</v>
      </c>
    </row>
    <row r="614" spans="1:11" customFormat="1">
      <c r="A614" s="10">
        <v>2178</v>
      </c>
      <c r="B614" s="10" t="s">
        <v>4273</v>
      </c>
      <c r="C614" s="10" t="s">
        <v>743</v>
      </c>
      <c r="D614" s="17"/>
      <c r="E614" s="10" t="s">
        <v>68</v>
      </c>
      <c r="F614" s="10" t="s">
        <v>67</v>
      </c>
      <c r="G614" s="10" t="s">
        <v>67</v>
      </c>
      <c r="H614" s="10" t="s">
        <v>292</v>
      </c>
      <c r="I614" s="10" t="s">
        <v>292</v>
      </c>
      <c r="J614" s="10">
        <v>1</v>
      </c>
      <c r="K614" s="18" t="s">
        <v>4274</v>
      </c>
    </row>
    <row r="615" spans="1:11" customFormat="1">
      <c r="A615" s="10">
        <v>2179</v>
      </c>
      <c r="B615" s="10" t="s">
        <v>4275</v>
      </c>
      <c r="C615" s="10" t="s">
        <v>743</v>
      </c>
      <c r="D615" s="17"/>
      <c r="E615" s="10" t="s">
        <v>68</v>
      </c>
      <c r="F615" s="10" t="s">
        <v>67</v>
      </c>
      <c r="G615" s="10" t="s">
        <v>67</v>
      </c>
      <c r="H615" s="10" t="s">
        <v>292</v>
      </c>
      <c r="I615" s="10" t="s">
        <v>292</v>
      </c>
      <c r="J615" s="10">
        <v>1</v>
      </c>
      <c r="K615" s="18" t="s">
        <v>4274</v>
      </c>
    </row>
    <row r="616" spans="1:11" customFormat="1">
      <c r="A616" s="10">
        <v>2180</v>
      </c>
      <c r="B616" s="10" t="s">
        <v>4276</v>
      </c>
      <c r="C616" s="10" t="s">
        <v>743</v>
      </c>
      <c r="D616" s="17">
        <v>1104</v>
      </c>
      <c r="E616" s="10" t="s">
        <v>68</v>
      </c>
      <c r="F616" s="10" t="s">
        <v>67</v>
      </c>
      <c r="G616" s="10" t="s">
        <v>67</v>
      </c>
      <c r="H616" s="10" t="s">
        <v>4277</v>
      </c>
      <c r="I616" s="10" t="s">
        <v>325</v>
      </c>
      <c r="J616" s="10">
        <v>1</v>
      </c>
      <c r="K616" s="18" t="s">
        <v>4278</v>
      </c>
    </row>
    <row r="617" spans="1:11" customFormat="1">
      <c r="A617" s="10">
        <v>2183</v>
      </c>
      <c r="B617" s="10" t="s">
        <v>4279</v>
      </c>
      <c r="C617" s="10" t="s">
        <v>743</v>
      </c>
      <c r="D617" s="17">
        <v>1084</v>
      </c>
      <c r="E617" s="10" t="s">
        <v>68</v>
      </c>
      <c r="F617" s="10" t="s">
        <v>67</v>
      </c>
      <c r="G617" s="10" t="s">
        <v>67</v>
      </c>
      <c r="H617" s="10" t="s">
        <v>4280</v>
      </c>
      <c r="I617" s="10" t="s">
        <v>292</v>
      </c>
      <c r="J617" s="10">
        <v>1</v>
      </c>
      <c r="K617" s="18" t="s">
        <v>4281</v>
      </c>
    </row>
    <row r="618" spans="1:11">
      <c r="A618" s="10">
        <v>2184</v>
      </c>
      <c r="B618" s="10" t="s">
        <v>754</v>
      </c>
      <c r="C618" s="10" t="s">
        <v>743</v>
      </c>
      <c r="D618" s="17">
        <v>1114</v>
      </c>
      <c r="E618" s="10" t="s">
        <v>68</v>
      </c>
      <c r="F618" s="10" t="s">
        <v>68</v>
      </c>
      <c r="G618" s="10" t="s">
        <v>67</v>
      </c>
      <c r="H618" s="10" t="s">
        <v>755</v>
      </c>
      <c r="I618" s="10" t="s">
        <v>142</v>
      </c>
      <c r="J618" s="10">
        <v>1</v>
      </c>
      <c r="K618" s="18" t="s">
        <v>756</v>
      </c>
    </row>
    <row r="619" spans="1:11" customFormat="1">
      <c r="A619" s="10">
        <v>2185</v>
      </c>
      <c r="B619" s="10" t="s">
        <v>4282</v>
      </c>
      <c r="C619" s="10" t="s">
        <v>738</v>
      </c>
      <c r="D619" s="17"/>
      <c r="E619" s="10" t="s">
        <v>68</v>
      </c>
      <c r="F619" s="10" t="s">
        <v>67</v>
      </c>
      <c r="G619" s="10" t="s">
        <v>67</v>
      </c>
      <c r="H619" s="10" t="s">
        <v>292</v>
      </c>
      <c r="I619" s="10" t="s">
        <v>292</v>
      </c>
      <c r="J619" s="10">
        <v>1</v>
      </c>
      <c r="K619" s="18" t="s">
        <v>4283</v>
      </c>
    </row>
    <row r="620" spans="1:11" customFormat="1">
      <c r="A620" s="10">
        <v>2186</v>
      </c>
      <c r="B620" s="10" t="s">
        <v>4284</v>
      </c>
      <c r="C620" s="10" t="s">
        <v>743</v>
      </c>
      <c r="D620" s="17">
        <v>1126</v>
      </c>
      <c r="E620" s="10" t="s">
        <v>68</v>
      </c>
      <c r="F620" s="10" t="s">
        <v>67</v>
      </c>
      <c r="G620" s="10" t="s">
        <v>67</v>
      </c>
      <c r="H620" s="10" t="s">
        <v>4285</v>
      </c>
      <c r="I620" s="10" t="s">
        <v>326</v>
      </c>
      <c r="J620" s="10">
        <v>1</v>
      </c>
      <c r="K620" s="18" t="s">
        <v>4286</v>
      </c>
    </row>
    <row r="621" spans="1:11" customFormat="1">
      <c r="A621" s="10">
        <v>2192</v>
      </c>
      <c r="B621" s="10" t="s">
        <v>4287</v>
      </c>
      <c r="C621" s="10" t="s">
        <v>743</v>
      </c>
      <c r="D621" s="17">
        <v>1078</v>
      </c>
      <c r="E621" s="10" t="s">
        <v>67</v>
      </c>
      <c r="F621" s="10" t="s">
        <v>67</v>
      </c>
      <c r="G621" s="10" t="s">
        <v>67</v>
      </c>
      <c r="H621" s="10" t="s">
        <v>4288</v>
      </c>
      <c r="I621" s="10" t="s">
        <v>150</v>
      </c>
      <c r="J621" s="10">
        <v>1</v>
      </c>
      <c r="K621" s="18" t="s">
        <v>4289</v>
      </c>
    </row>
    <row r="622" spans="1:11" customFormat="1">
      <c r="A622" s="10">
        <v>2193</v>
      </c>
      <c r="B622" s="10" t="s">
        <v>4290</v>
      </c>
      <c r="C622" s="10" t="s">
        <v>743</v>
      </c>
      <c r="D622" s="17">
        <v>1078</v>
      </c>
      <c r="E622" s="10" t="s">
        <v>68</v>
      </c>
      <c r="F622" s="10" t="s">
        <v>67</v>
      </c>
      <c r="G622" s="10" t="s">
        <v>67</v>
      </c>
      <c r="H622" s="10" t="s">
        <v>4291</v>
      </c>
      <c r="I622" s="10" t="s">
        <v>4292</v>
      </c>
      <c r="J622" s="10">
        <v>1</v>
      </c>
      <c r="K622" s="18" t="s">
        <v>4289</v>
      </c>
    </row>
    <row r="623" spans="1:11" customFormat="1">
      <c r="A623" s="10">
        <v>2195</v>
      </c>
      <c r="B623" s="10" t="s">
        <v>4293</v>
      </c>
      <c r="C623" s="10" t="s">
        <v>743</v>
      </c>
      <c r="D623" s="17"/>
      <c r="E623" s="10" t="s">
        <v>68</v>
      </c>
      <c r="F623" s="10" t="s">
        <v>67</v>
      </c>
      <c r="G623" s="10" t="s">
        <v>67</v>
      </c>
      <c r="H623" s="10" t="s">
        <v>292</v>
      </c>
      <c r="I623" s="10" t="s">
        <v>292</v>
      </c>
      <c r="J623" s="10">
        <v>1</v>
      </c>
      <c r="K623" s="18" t="s">
        <v>4294</v>
      </c>
    </row>
    <row r="624" spans="1:11" customFormat="1">
      <c r="A624" s="10">
        <v>2196</v>
      </c>
      <c r="B624" s="10" t="s">
        <v>4295</v>
      </c>
      <c r="C624" s="10" t="s">
        <v>738</v>
      </c>
      <c r="D624" s="17"/>
      <c r="E624" s="10" t="s">
        <v>67</v>
      </c>
      <c r="F624" s="10" t="s">
        <v>67</v>
      </c>
      <c r="G624" s="10" t="s">
        <v>67</v>
      </c>
      <c r="H624" s="10" t="s">
        <v>292</v>
      </c>
      <c r="I624" s="10" t="s">
        <v>292</v>
      </c>
      <c r="J624" s="10">
        <v>1</v>
      </c>
      <c r="K624" s="18" t="s">
        <v>4296</v>
      </c>
    </row>
    <row r="625" spans="1:11" customFormat="1">
      <c r="A625" s="10">
        <v>2198</v>
      </c>
      <c r="B625" s="10" t="s">
        <v>4297</v>
      </c>
      <c r="C625" s="10" t="s">
        <v>743</v>
      </c>
      <c r="D625" s="17"/>
      <c r="E625" s="10" t="s">
        <v>67</v>
      </c>
      <c r="F625" s="10" t="s">
        <v>67</v>
      </c>
      <c r="G625" s="10" t="s">
        <v>67</v>
      </c>
      <c r="H625" s="10" t="s">
        <v>4</v>
      </c>
      <c r="I625" s="10" t="s">
        <v>4</v>
      </c>
      <c r="J625" s="10">
        <v>1</v>
      </c>
      <c r="K625" s="18" t="s">
        <v>4298</v>
      </c>
    </row>
    <row r="626" spans="1:11" customFormat="1">
      <c r="A626" s="10">
        <v>2199</v>
      </c>
      <c r="B626" s="10" t="s">
        <v>4299</v>
      </c>
      <c r="C626" s="10" t="s">
        <v>743</v>
      </c>
      <c r="D626" s="17"/>
      <c r="E626" s="10" t="s">
        <v>68</v>
      </c>
      <c r="F626" s="10" t="s">
        <v>67</v>
      </c>
      <c r="G626" s="10" t="s">
        <v>67</v>
      </c>
      <c r="H626" s="10" t="s">
        <v>292</v>
      </c>
      <c r="I626" s="10" t="s">
        <v>292</v>
      </c>
      <c r="J626" s="10">
        <v>1</v>
      </c>
      <c r="K626" s="18" t="s">
        <v>4298</v>
      </c>
    </row>
    <row r="627" spans="1:11" customFormat="1">
      <c r="A627" s="10">
        <v>2200</v>
      </c>
      <c r="B627" s="10" t="s">
        <v>4300</v>
      </c>
      <c r="C627" s="10" t="s">
        <v>743</v>
      </c>
      <c r="D627" s="17"/>
      <c r="E627" s="10" t="s">
        <v>67</v>
      </c>
      <c r="F627" s="10" t="s">
        <v>67</v>
      </c>
      <c r="G627" s="10" t="s">
        <v>67</v>
      </c>
      <c r="H627" s="10" t="s">
        <v>292</v>
      </c>
      <c r="I627" s="10" t="s">
        <v>292</v>
      </c>
      <c r="J627" s="10">
        <v>1</v>
      </c>
      <c r="K627" s="18" t="s">
        <v>4298</v>
      </c>
    </row>
    <row r="628" spans="1:11" customFormat="1">
      <c r="A628" s="10">
        <v>2201</v>
      </c>
      <c r="B628" s="10" t="s">
        <v>4301</v>
      </c>
      <c r="C628" s="10" t="s">
        <v>743</v>
      </c>
      <c r="D628" s="17"/>
      <c r="E628" s="10" t="s">
        <v>68</v>
      </c>
      <c r="F628" s="10" t="s">
        <v>67</v>
      </c>
      <c r="G628" s="10" t="s">
        <v>67</v>
      </c>
      <c r="H628" s="10" t="s">
        <v>292</v>
      </c>
      <c r="I628" s="10" t="s">
        <v>292</v>
      </c>
      <c r="J628" s="10">
        <v>1</v>
      </c>
      <c r="K628" s="18" t="s">
        <v>4298</v>
      </c>
    </row>
    <row r="629" spans="1:11" customFormat="1">
      <c r="A629" s="10">
        <v>2202</v>
      </c>
      <c r="B629" s="10" t="s">
        <v>4302</v>
      </c>
      <c r="C629" s="10" t="s">
        <v>743</v>
      </c>
      <c r="D629" s="17"/>
      <c r="E629" s="10" t="s">
        <v>68</v>
      </c>
      <c r="F629" s="10" t="s">
        <v>67</v>
      </c>
      <c r="G629" s="10" t="s">
        <v>67</v>
      </c>
      <c r="H629" s="10" t="s">
        <v>292</v>
      </c>
      <c r="I629" s="10" t="s">
        <v>292</v>
      </c>
      <c r="J629" s="10">
        <v>3</v>
      </c>
      <c r="K629" s="18" t="s">
        <v>4298</v>
      </c>
    </row>
    <row r="630" spans="1:11" customFormat="1">
      <c r="A630" s="10">
        <v>2203</v>
      </c>
      <c r="B630" s="10" t="s">
        <v>4303</v>
      </c>
      <c r="C630" s="10" t="s">
        <v>743</v>
      </c>
      <c r="D630" s="17"/>
      <c r="E630" s="10" t="s">
        <v>4</v>
      </c>
      <c r="F630" s="10" t="s">
        <v>67</v>
      </c>
      <c r="G630" s="10" t="s">
        <v>67</v>
      </c>
      <c r="H630" s="10" t="s">
        <v>292</v>
      </c>
      <c r="I630" s="10" t="s">
        <v>292</v>
      </c>
      <c r="J630" s="10">
        <v>1</v>
      </c>
      <c r="K630" s="18" t="s">
        <v>4304</v>
      </c>
    </row>
    <row r="631" spans="1:11" customFormat="1">
      <c r="A631" s="10">
        <v>2204</v>
      </c>
      <c r="B631" s="10" t="s">
        <v>4305</v>
      </c>
      <c r="C631" s="10" t="s">
        <v>743</v>
      </c>
      <c r="D631" s="17"/>
      <c r="E631" s="10" t="s">
        <v>4</v>
      </c>
      <c r="F631" s="10" t="s">
        <v>67</v>
      </c>
      <c r="G631" s="10" t="s">
        <v>67</v>
      </c>
      <c r="H631" s="10" t="s">
        <v>292</v>
      </c>
      <c r="I631" s="10" t="s">
        <v>292</v>
      </c>
      <c r="J631" s="10">
        <v>1</v>
      </c>
      <c r="K631" s="18" t="s">
        <v>4304</v>
      </c>
    </row>
    <row r="632" spans="1:11" customFormat="1">
      <c r="A632" s="10">
        <v>2205</v>
      </c>
      <c r="B632" s="10" t="s">
        <v>4306</v>
      </c>
      <c r="C632" s="10" t="s">
        <v>743</v>
      </c>
      <c r="D632" s="17"/>
      <c r="E632" s="10" t="s">
        <v>4</v>
      </c>
      <c r="F632" s="10" t="s">
        <v>67</v>
      </c>
      <c r="G632" s="10" t="s">
        <v>67</v>
      </c>
      <c r="H632" s="10" t="s">
        <v>292</v>
      </c>
      <c r="I632" s="10" t="s">
        <v>292</v>
      </c>
      <c r="J632" s="10">
        <v>1</v>
      </c>
      <c r="K632" s="18" t="s">
        <v>4304</v>
      </c>
    </row>
    <row r="633" spans="1:11" customFormat="1">
      <c r="A633" s="10">
        <v>2206</v>
      </c>
      <c r="B633" s="10" t="s">
        <v>4307</v>
      </c>
      <c r="C633" s="10" t="s">
        <v>743</v>
      </c>
      <c r="D633" s="17"/>
      <c r="E633" s="10" t="s">
        <v>4</v>
      </c>
      <c r="F633" s="10" t="s">
        <v>67</v>
      </c>
      <c r="G633" s="10" t="s">
        <v>67</v>
      </c>
      <c r="H633" s="10" t="s">
        <v>292</v>
      </c>
      <c r="I633" s="10" t="s">
        <v>292</v>
      </c>
      <c r="J633" s="10">
        <v>1</v>
      </c>
      <c r="K633" s="18" t="s">
        <v>4304</v>
      </c>
    </row>
    <row r="634" spans="1:11" customFormat="1">
      <c r="A634" s="10">
        <v>2207</v>
      </c>
      <c r="B634" s="10" t="s">
        <v>4308</v>
      </c>
      <c r="C634" s="10" t="s">
        <v>743</v>
      </c>
      <c r="D634" s="17"/>
      <c r="E634" s="10" t="s">
        <v>4</v>
      </c>
      <c r="F634" s="10" t="s">
        <v>67</v>
      </c>
      <c r="G634" s="10" t="s">
        <v>67</v>
      </c>
      <c r="H634" s="10" t="s">
        <v>292</v>
      </c>
      <c r="I634" s="10" t="s">
        <v>292</v>
      </c>
      <c r="J634" s="10">
        <v>1</v>
      </c>
      <c r="K634" s="18" t="s">
        <v>4304</v>
      </c>
    </row>
    <row r="635" spans="1:11" customFormat="1">
      <c r="A635" s="10">
        <v>2208</v>
      </c>
      <c r="B635" s="10" t="s">
        <v>4309</v>
      </c>
      <c r="C635" s="10" t="s">
        <v>738</v>
      </c>
      <c r="D635" s="17"/>
      <c r="E635" s="10" t="s">
        <v>67</v>
      </c>
      <c r="F635" s="10" t="s">
        <v>67</v>
      </c>
      <c r="G635" s="10" t="s">
        <v>67</v>
      </c>
      <c r="H635" s="10" t="s">
        <v>292</v>
      </c>
      <c r="I635" s="10" t="s">
        <v>292</v>
      </c>
      <c r="J635" s="10">
        <v>1</v>
      </c>
      <c r="K635" s="18" t="s">
        <v>4310</v>
      </c>
    </row>
    <row r="636" spans="1:11">
      <c r="A636" s="10">
        <v>2212</v>
      </c>
      <c r="B636" s="10" t="s">
        <v>757</v>
      </c>
      <c r="C636" s="10" t="s">
        <v>743</v>
      </c>
      <c r="D636" s="17">
        <v>1122</v>
      </c>
      <c r="E636" s="10" t="s">
        <v>68</v>
      </c>
      <c r="F636" s="10" t="s">
        <v>68</v>
      </c>
      <c r="G636" s="10" t="s">
        <v>67</v>
      </c>
      <c r="H636" s="10" t="s">
        <v>758</v>
      </c>
      <c r="I636" s="10" t="s">
        <v>142</v>
      </c>
      <c r="J636" s="10">
        <v>1</v>
      </c>
      <c r="K636" s="18" t="s">
        <v>759</v>
      </c>
    </row>
    <row r="637" spans="1:11" customFormat="1">
      <c r="A637" s="10">
        <v>2236</v>
      </c>
      <c r="B637" s="10" t="s">
        <v>4311</v>
      </c>
      <c r="C637" s="10" t="s">
        <v>738</v>
      </c>
      <c r="D637" s="17"/>
      <c r="E637" s="10" t="s">
        <v>67</v>
      </c>
      <c r="F637" s="10" t="s">
        <v>67</v>
      </c>
      <c r="G637" s="10" t="s">
        <v>67</v>
      </c>
      <c r="H637" s="10" t="s">
        <v>292</v>
      </c>
      <c r="I637" s="10" t="s">
        <v>292</v>
      </c>
      <c r="J637" s="10">
        <v>1</v>
      </c>
      <c r="K637" s="18" t="s">
        <v>4312</v>
      </c>
    </row>
    <row r="638" spans="1:11" customFormat="1">
      <c r="A638" s="10">
        <v>2238</v>
      </c>
      <c r="B638" s="10" t="s">
        <v>4313</v>
      </c>
      <c r="C638" s="10" t="s">
        <v>738</v>
      </c>
      <c r="D638" s="17"/>
      <c r="E638" s="10" t="s">
        <v>67</v>
      </c>
      <c r="F638" s="10" t="s">
        <v>67</v>
      </c>
      <c r="G638" s="10" t="s">
        <v>67</v>
      </c>
      <c r="H638" s="10" t="s">
        <v>292</v>
      </c>
      <c r="I638" s="10" t="s">
        <v>292</v>
      </c>
      <c r="J638" s="10">
        <v>1</v>
      </c>
      <c r="K638" s="18" t="s">
        <v>4312</v>
      </c>
    </row>
    <row r="639" spans="1:11" customFormat="1">
      <c r="A639" s="10">
        <v>2239</v>
      </c>
      <c r="B639" s="10" t="s">
        <v>4314</v>
      </c>
      <c r="C639" s="10" t="s">
        <v>738</v>
      </c>
      <c r="D639" s="17"/>
      <c r="E639" s="10" t="s">
        <v>67</v>
      </c>
      <c r="F639" s="10" t="s">
        <v>67</v>
      </c>
      <c r="G639" s="10" t="s">
        <v>67</v>
      </c>
      <c r="H639" s="10" t="s">
        <v>292</v>
      </c>
      <c r="I639" s="10" t="s">
        <v>292</v>
      </c>
      <c r="J639" s="10">
        <v>1</v>
      </c>
      <c r="K639" s="18" t="s">
        <v>4312</v>
      </c>
    </row>
    <row r="640" spans="1:11" customFormat="1">
      <c r="A640" s="10">
        <v>2244</v>
      </c>
      <c r="B640" s="10" t="s">
        <v>4315</v>
      </c>
      <c r="C640" s="10" t="s">
        <v>738</v>
      </c>
      <c r="D640" s="17"/>
      <c r="E640" s="10" t="s">
        <v>67</v>
      </c>
      <c r="F640" s="10" t="s">
        <v>67</v>
      </c>
      <c r="G640" s="10" t="s">
        <v>67</v>
      </c>
      <c r="H640" s="10" t="s">
        <v>292</v>
      </c>
      <c r="I640" s="10" t="s">
        <v>292</v>
      </c>
      <c r="J640" s="10">
        <v>1</v>
      </c>
      <c r="K640" s="18" t="s">
        <v>4312</v>
      </c>
    </row>
    <row r="641" spans="1:11" customFormat="1">
      <c r="A641" s="10">
        <v>2258</v>
      </c>
      <c r="B641" s="10" t="s">
        <v>4316</v>
      </c>
      <c r="C641" s="10" t="s">
        <v>743</v>
      </c>
      <c r="D641" s="17"/>
      <c r="E641" s="10" t="s">
        <v>68</v>
      </c>
      <c r="F641" s="10" t="s">
        <v>67</v>
      </c>
      <c r="G641" s="10" t="s">
        <v>67</v>
      </c>
      <c r="H641" s="10" t="s">
        <v>292</v>
      </c>
      <c r="I641" s="10" t="s">
        <v>292</v>
      </c>
      <c r="J641" s="10">
        <v>1</v>
      </c>
      <c r="K641" s="18" t="s">
        <v>4317</v>
      </c>
    </row>
    <row r="642" spans="1:11" customFormat="1">
      <c r="A642" s="10">
        <v>2259</v>
      </c>
      <c r="B642" s="10" t="s">
        <v>4318</v>
      </c>
      <c r="C642" s="10" t="s">
        <v>743</v>
      </c>
      <c r="D642" s="17"/>
      <c r="E642" s="10" t="s">
        <v>68</v>
      </c>
      <c r="F642" s="10" t="s">
        <v>67</v>
      </c>
      <c r="G642" s="10" t="s">
        <v>67</v>
      </c>
      <c r="H642" s="10" t="s">
        <v>292</v>
      </c>
      <c r="I642" s="10" t="s">
        <v>292</v>
      </c>
      <c r="J642" s="10">
        <v>1</v>
      </c>
      <c r="K642" s="18" t="s">
        <v>4317</v>
      </c>
    </row>
    <row r="643" spans="1:11" customFormat="1">
      <c r="A643" s="10">
        <v>2260</v>
      </c>
      <c r="B643" s="10" t="s">
        <v>4319</v>
      </c>
      <c r="C643" s="10" t="s">
        <v>743</v>
      </c>
      <c r="D643" s="17"/>
      <c r="E643" s="10" t="s">
        <v>68</v>
      </c>
      <c r="F643" s="10" t="s">
        <v>67</v>
      </c>
      <c r="G643" s="10" t="s">
        <v>67</v>
      </c>
      <c r="H643" s="10" t="s">
        <v>292</v>
      </c>
      <c r="I643" s="10" t="s">
        <v>292</v>
      </c>
      <c r="J643" s="10">
        <v>1</v>
      </c>
      <c r="K643" s="18" t="s">
        <v>4317</v>
      </c>
    </row>
    <row r="644" spans="1:11" customFormat="1">
      <c r="A644" s="10">
        <v>2261</v>
      </c>
      <c r="B644" s="10" t="s">
        <v>4320</v>
      </c>
      <c r="C644" s="10" t="s">
        <v>743</v>
      </c>
      <c r="D644" s="17"/>
      <c r="E644" s="10" t="s">
        <v>68</v>
      </c>
      <c r="F644" s="10" t="s">
        <v>67</v>
      </c>
      <c r="G644" s="10" t="s">
        <v>67</v>
      </c>
      <c r="H644" s="10" t="s">
        <v>292</v>
      </c>
      <c r="I644" s="10" t="s">
        <v>292</v>
      </c>
      <c r="J644" s="10">
        <v>1</v>
      </c>
      <c r="K644" s="18" t="s">
        <v>4317</v>
      </c>
    </row>
    <row r="645" spans="1:11" customFormat="1">
      <c r="A645" s="10">
        <v>2262</v>
      </c>
      <c r="B645" s="10" t="s">
        <v>4321</v>
      </c>
      <c r="C645" s="10" t="s">
        <v>743</v>
      </c>
      <c r="D645" s="17"/>
      <c r="E645" s="10" t="s">
        <v>68</v>
      </c>
      <c r="F645" s="10" t="s">
        <v>67</v>
      </c>
      <c r="G645" s="10" t="s">
        <v>67</v>
      </c>
      <c r="H645" s="10" t="s">
        <v>292</v>
      </c>
      <c r="I645" s="10" t="s">
        <v>292</v>
      </c>
      <c r="J645" s="10">
        <v>1</v>
      </c>
      <c r="K645" s="18" t="s">
        <v>4317</v>
      </c>
    </row>
    <row r="646" spans="1:11" customFormat="1">
      <c r="A646" s="10">
        <v>2263</v>
      </c>
      <c r="B646" s="10" t="s">
        <v>4322</v>
      </c>
      <c r="C646" s="10" t="s">
        <v>743</v>
      </c>
      <c r="D646" s="17"/>
      <c r="E646" s="10" t="s">
        <v>68</v>
      </c>
      <c r="F646" s="10" t="s">
        <v>67</v>
      </c>
      <c r="G646" s="10" t="s">
        <v>67</v>
      </c>
      <c r="H646" s="10" t="s">
        <v>292</v>
      </c>
      <c r="I646" s="10" t="s">
        <v>292</v>
      </c>
      <c r="J646" s="10">
        <v>1</v>
      </c>
      <c r="K646" s="18" t="s">
        <v>4317</v>
      </c>
    </row>
    <row r="647" spans="1:11" customFormat="1">
      <c r="A647" s="10">
        <v>2264</v>
      </c>
      <c r="B647" s="10" t="s">
        <v>4323</v>
      </c>
      <c r="C647" s="10" t="s">
        <v>743</v>
      </c>
      <c r="D647" s="17"/>
      <c r="E647" s="10" t="s">
        <v>68</v>
      </c>
      <c r="F647" s="10" t="s">
        <v>67</v>
      </c>
      <c r="G647" s="10" t="s">
        <v>67</v>
      </c>
      <c r="H647" s="10" t="s">
        <v>292</v>
      </c>
      <c r="I647" s="10" t="s">
        <v>292</v>
      </c>
      <c r="J647" s="10">
        <v>1</v>
      </c>
      <c r="K647" s="18" t="s">
        <v>4317</v>
      </c>
    </row>
    <row r="648" spans="1:11" customFormat="1">
      <c r="A648" s="10">
        <v>2265</v>
      </c>
      <c r="B648" s="10" t="s">
        <v>4324</v>
      </c>
      <c r="C648" s="10" t="s">
        <v>743</v>
      </c>
      <c r="D648" s="17"/>
      <c r="E648" s="10" t="s">
        <v>68</v>
      </c>
      <c r="F648" s="10" t="s">
        <v>67</v>
      </c>
      <c r="G648" s="10" t="s">
        <v>67</v>
      </c>
      <c r="H648" s="10" t="s">
        <v>292</v>
      </c>
      <c r="I648" s="10" t="s">
        <v>292</v>
      </c>
      <c r="J648" s="10">
        <v>1</v>
      </c>
      <c r="K648" s="18" t="s">
        <v>4317</v>
      </c>
    </row>
    <row r="649" spans="1:11" customFormat="1">
      <c r="A649" s="10">
        <v>2266</v>
      </c>
      <c r="B649" s="10" t="s">
        <v>4325</v>
      </c>
      <c r="C649" s="10" t="s">
        <v>743</v>
      </c>
      <c r="D649" s="17"/>
      <c r="E649" s="10" t="s">
        <v>68</v>
      </c>
      <c r="F649" s="10" t="s">
        <v>67</v>
      </c>
      <c r="G649" s="10" t="s">
        <v>67</v>
      </c>
      <c r="H649" s="10" t="s">
        <v>292</v>
      </c>
      <c r="I649" s="10" t="s">
        <v>292</v>
      </c>
      <c r="J649" s="10">
        <v>1</v>
      </c>
      <c r="K649" s="18" t="s">
        <v>4317</v>
      </c>
    </row>
    <row r="650" spans="1:11" customFormat="1">
      <c r="A650" s="10">
        <v>2267</v>
      </c>
      <c r="B650" s="10" t="s">
        <v>4326</v>
      </c>
      <c r="C650" s="10" t="s">
        <v>743</v>
      </c>
      <c r="D650" s="17"/>
      <c r="E650" s="10" t="s">
        <v>68</v>
      </c>
      <c r="F650" s="10" t="s">
        <v>67</v>
      </c>
      <c r="G650" s="10" t="s">
        <v>67</v>
      </c>
      <c r="H650" s="10" t="s">
        <v>292</v>
      </c>
      <c r="I650" s="10" t="s">
        <v>292</v>
      </c>
      <c r="J650" s="10">
        <v>1</v>
      </c>
      <c r="K650" s="18" t="s">
        <v>4317</v>
      </c>
    </row>
    <row r="651" spans="1:11" customFormat="1">
      <c r="A651" s="10">
        <v>2268</v>
      </c>
      <c r="B651" s="10" t="s">
        <v>4327</v>
      </c>
      <c r="C651" s="10" t="s">
        <v>743</v>
      </c>
      <c r="D651" s="17"/>
      <c r="E651" s="10" t="s">
        <v>68</v>
      </c>
      <c r="F651" s="10" t="s">
        <v>67</v>
      </c>
      <c r="G651" s="10" t="s">
        <v>67</v>
      </c>
      <c r="H651" s="10" t="s">
        <v>292</v>
      </c>
      <c r="I651" s="10" t="s">
        <v>292</v>
      </c>
      <c r="J651" s="10">
        <v>1</v>
      </c>
      <c r="K651" s="18" t="s">
        <v>4317</v>
      </c>
    </row>
    <row r="652" spans="1:11" customFormat="1">
      <c r="A652" s="10">
        <v>2269</v>
      </c>
      <c r="B652" s="10" t="s">
        <v>4328</v>
      </c>
      <c r="C652" s="10" t="s">
        <v>743</v>
      </c>
      <c r="D652" s="17"/>
      <c r="E652" s="10" t="s">
        <v>68</v>
      </c>
      <c r="F652" s="10" t="s">
        <v>67</v>
      </c>
      <c r="G652" s="10" t="s">
        <v>67</v>
      </c>
      <c r="H652" s="10" t="s">
        <v>292</v>
      </c>
      <c r="I652" s="10" t="s">
        <v>292</v>
      </c>
      <c r="J652" s="10">
        <v>11</v>
      </c>
      <c r="K652" s="18" t="s">
        <v>4317</v>
      </c>
    </row>
    <row r="653" spans="1:11" customFormat="1">
      <c r="A653" s="10">
        <v>2272</v>
      </c>
      <c r="B653" s="10" t="s">
        <v>4329</v>
      </c>
      <c r="C653" s="10" t="s">
        <v>743</v>
      </c>
      <c r="D653" s="17"/>
      <c r="E653" s="10" t="s">
        <v>4</v>
      </c>
      <c r="F653" s="10" t="s">
        <v>67</v>
      </c>
      <c r="G653" s="10" t="s">
        <v>67</v>
      </c>
      <c r="H653" s="10" t="s">
        <v>292</v>
      </c>
      <c r="I653" s="10" t="s">
        <v>292</v>
      </c>
      <c r="J653" s="10">
        <v>1</v>
      </c>
      <c r="K653" s="18" t="s">
        <v>4330</v>
      </c>
    </row>
    <row r="654" spans="1:11" customFormat="1">
      <c r="A654" s="10">
        <v>2273</v>
      </c>
      <c r="B654" s="10" t="s">
        <v>4331</v>
      </c>
      <c r="C654" s="10" t="s">
        <v>743</v>
      </c>
      <c r="D654" s="17"/>
      <c r="E654" s="10" t="s">
        <v>4</v>
      </c>
      <c r="F654" s="10" t="s">
        <v>67</v>
      </c>
      <c r="G654" s="10" t="s">
        <v>67</v>
      </c>
      <c r="H654" s="10" t="s">
        <v>292</v>
      </c>
      <c r="I654" s="10" t="s">
        <v>292</v>
      </c>
      <c r="J654" s="10">
        <v>4</v>
      </c>
      <c r="K654" s="18" t="s">
        <v>4330</v>
      </c>
    </row>
    <row r="655" spans="1:11" customFormat="1">
      <c r="A655" s="10">
        <v>2274</v>
      </c>
      <c r="B655" s="10" t="s">
        <v>4332</v>
      </c>
      <c r="C655" s="10" t="s">
        <v>743</v>
      </c>
      <c r="D655" s="17"/>
      <c r="E655" s="10" t="s">
        <v>67</v>
      </c>
      <c r="F655" s="10" t="s">
        <v>67</v>
      </c>
      <c r="G655" s="10" t="s">
        <v>67</v>
      </c>
      <c r="H655" s="10" t="s">
        <v>292</v>
      </c>
      <c r="I655" s="10" t="s">
        <v>292</v>
      </c>
      <c r="J655" s="10">
        <v>1</v>
      </c>
      <c r="K655" s="18" t="s">
        <v>4333</v>
      </c>
    </row>
    <row r="656" spans="1:11" customFormat="1">
      <c r="A656" s="10">
        <v>2275</v>
      </c>
      <c r="B656" s="10" t="s">
        <v>4334</v>
      </c>
      <c r="C656" s="10" t="s">
        <v>743</v>
      </c>
      <c r="D656" s="17"/>
      <c r="E656" s="10" t="s">
        <v>4</v>
      </c>
      <c r="F656" s="10" t="s">
        <v>67</v>
      </c>
      <c r="G656" s="10" t="s">
        <v>67</v>
      </c>
      <c r="H656" s="10" t="s">
        <v>292</v>
      </c>
      <c r="I656" s="10" t="s">
        <v>292</v>
      </c>
      <c r="J656" s="10">
        <v>1</v>
      </c>
      <c r="K656" s="18" t="s">
        <v>4335</v>
      </c>
    </row>
    <row r="657" spans="1:11" customFormat="1">
      <c r="A657" s="10">
        <v>2276</v>
      </c>
      <c r="B657" s="10" t="s">
        <v>4336</v>
      </c>
      <c r="C657" s="10" t="s">
        <v>743</v>
      </c>
      <c r="D657" s="17"/>
      <c r="E657" s="10" t="s">
        <v>4</v>
      </c>
      <c r="F657" s="10" t="s">
        <v>67</v>
      </c>
      <c r="G657" s="10" t="s">
        <v>67</v>
      </c>
      <c r="H657" s="10" t="s">
        <v>292</v>
      </c>
      <c r="I657" s="10" t="s">
        <v>292</v>
      </c>
      <c r="J657" s="10">
        <v>1</v>
      </c>
      <c r="K657" s="18" t="s">
        <v>4335</v>
      </c>
    </row>
    <row r="658" spans="1:11" customFormat="1">
      <c r="A658" s="10">
        <v>2277</v>
      </c>
      <c r="B658" s="10" t="s">
        <v>4337</v>
      </c>
      <c r="C658" s="10" t="s">
        <v>743</v>
      </c>
      <c r="D658" s="17"/>
      <c r="E658" s="10" t="s">
        <v>4</v>
      </c>
      <c r="F658" s="10" t="s">
        <v>67</v>
      </c>
      <c r="G658" s="10" t="s">
        <v>67</v>
      </c>
      <c r="H658" s="10" t="s">
        <v>292</v>
      </c>
      <c r="I658" s="10" t="s">
        <v>292</v>
      </c>
      <c r="J658" s="10">
        <v>1</v>
      </c>
      <c r="K658" s="18" t="s">
        <v>4335</v>
      </c>
    </row>
    <row r="659" spans="1:11" customFormat="1">
      <c r="A659" s="10">
        <v>2278</v>
      </c>
      <c r="B659" s="10" t="s">
        <v>4338</v>
      </c>
      <c r="C659" s="10" t="s">
        <v>743</v>
      </c>
      <c r="D659" s="17"/>
      <c r="E659" s="10" t="s">
        <v>4</v>
      </c>
      <c r="F659" s="10" t="s">
        <v>67</v>
      </c>
      <c r="G659" s="10" t="s">
        <v>67</v>
      </c>
      <c r="H659" s="10" t="s">
        <v>292</v>
      </c>
      <c r="I659" s="10" t="s">
        <v>292</v>
      </c>
      <c r="J659" s="10">
        <v>1</v>
      </c>
      <c r="K659" s="18" t="s">
        <v>4335</v>
      </c>
    </row>
    <row r="660" spans="1:11" customFormat="1">
      <c r="A660" s="10">
        <v>2279</v>
      </c>
      <c r="B660" s="10" t="s">
        <v>4339</v>
      </c>
      <c r="C660" s="10" t="s">
        <v>743</v>
      </c>
      <c r="D660" s="17"/>
      <c r="E660" s="10" t="s">
        <v>4</v>
      </c>
      <c r="F660" s="10" t="s">
        <v>67</v>
      </c>
      <c r="G660" s="10" t="s">
        <v>67</v>
      </c>
      <c r="H660" s="10" t="s">
        <v>292</v>
      </c>
      <c r="I660" s="10" t="s">
        <v>292</v>
      </c>
      <c r="J660" s="10">
        <v>1</v>
      </c>
      <c r="K660" s="18" t="s">
        <v>4335</v>
      </c>
    </row>
    <row r="661" spans="1:11" customFormat="1">
      <c r="A661" s="10">
        <v>2280</v>
      </c>
      <c r="B661" s="10" t="s">
        <v>4340</v>
      </c>
      <c r="C661" s="10" t="s">
        <v>743</v>
      </c>
      <c r="D661" s="17"/>
      <c r="E661" s="10" t="s">
        <v>4</v>
      </c>
      <c r="F661" s="10" t="s">
        <v>67</v>
      </c>
      <c r="G661" s="10" t="s">
        <v>67</v>
      </c>
      <c r="H661" s="10" t="s">
        <v>292</v>
      </c>
      <c r="I661" s="10" t="s">
        <v>292</v>
      </c>
      <c r="J661" s="10">
        <v>1</v>
      </c>
      <c r="K661" s="18" t="s">
        <v>4335</v>
      </c>
    </row>
    <row r="662" spans="1:11" customFormat="1">
      <c r="A662" s="10">
        <v>2281</v>
      </c>
      <c r="B662" s="10" t="s">
        <v>4341</v>
      </c>
      <c r="C662" s="10" t="s">
        <v>743</v>
      </c>
      <c r="D662" s="17"/>
      <c r="E662" s="10" t="s">
        <v>4</v>
      </c>
      <c r="F662" s="10" t="s">
        <v>67</v>
      </c>
      <c r="G662" s="10" t="s">
        <v>67</v>
      </c>
      <c r="H662" s="10" t="s">
        <v>292</v>
      </c>
      <c r="I662" s="10" t="s">
        <v>292</v>
      </c>
      <c r="J662" s="10">
        <v>1</v>
      </c>
      <c r="K662" s="18" t="s">
        <v>4335</v>
      </c>
    </row>
    <row r="663" spans="1:11" customFormat="1">
      <c r="A663" s="10">
        <v>2282</v>
      </c>
      <c r="B663" s="10" t="s">
        <v>4342</v>
      </c>
      <c r="C663" s="10" t="s">
        <v>743</v>
      </c>
      <c r="D663" s="17"/>
      <c r="E663" s="10" t="s">
        <v>4</v>
      </c>
      <c r="F663" s="10" t="s">
        <v>67</v>
      </c>
      <c r="G663" s="10" t="s">
        <v>67</v>
      </c>
      <c r="H663" s="10" t="s">
        <v>292</v>
      </c>
      <c r="I663" s="10" t="s">
        <v>292</v>
      </c>
      <c r="J663" s="10">
        <v>1</v>
      </c>
      <c r="K663" s="18" t="s">
        <v>4335</v>
      </c>
    </row>
    <row r="664" spans="1:11" customFormat="1">
      <c r="A664" s="10">
        <v>2283</v>
      </c>
      <c r="B664" s="10" t="s">
        <v>4343</v>
      </c>
      <c r="C664" s="10" t="s">
        <v>743</v>
      </c>
      <c r="D664" s="17"/>
      <c r="E664" s="10" t="s">
        <v>4</v>
      </c>
      <c r="F664" s="10" t="s">
        <v>67</v>
      </c>
      <c r="G664" s="10" t="s">
        <v>67</v>
      </c>
      <c r="H664" s="10" t="s">
        <v>292</v>
      </c>
      <c r="I664" s="10" t="s">
        <v>292</v>
      </c>
      <c r="J664" s="10">
        <v>1</v>
      </c>
      <c r="K664" s="18" t="s">
        <v>4335</v>
      </c>
    </row>
    <row r="665" spans="1:11" customFormat="1">
      <c r="A665" s="10">
        <v>2284</v>
      </c>
      <c r="B665" s="10" t="s">
        <v>4344</v>
      </c>
      <c r="C665" s="10" t="s">
        <v>743</v>
      </c>
      <c r="D665" s="17"/>
      <c r="E665" s="10" t="s">
        <v>4</v>
      </c>
      <c r="F665" s="10" t="s">
        <v>67</v>
      </c>
      <c r="G665" s="10" t="s">
        <v>67</v>
      </c>
      <c r="H665" s="10" t="s">
        <v>292</v>
      </c>
      <c r="I665" s="10" t="s">
        <v>292</v>
      </c>
      <c r="J665" s="10">
        <v>1</v>
      </c>
      <c r="K665" s="18" t="s">
        <v>4335</v>
      </c>
    </row>
    <row r="666" spans="1:11" customFormat="1">
      <c r="A666" s="10">
        <v>2285</v>
      </c>
      <c r="B666" s="10" t="s">
        <v>4345</v>
      </c>
      <c r="C666" s="10" t="s">
        <v>743</v>
      </c>
      <c r="D666" s="17"/>
      <c r="E666" s="10" t="s">
        <v>4</v>
      </c>
      <c r="F666" s="10" t="s">
        <v>67</v>
      </c>
      <c r="G666" s="10" t="s">
        <v>67</v>
      </c>
      <c r="H666" s="10" t="s">
        <v>292</v>
      </c>
      <c r="I666" s="10" t="s">
        <v>292</v>
      </c>
      <c r="J666" s="10">
        <v>1</v>
      </c>
      <c r="K666" s="18" t="s">
        <v>4335</v>
      </c>
    </row>
    <row r="667" spans="1:11" customFormat="1">
      <c r="A667" s="10">
        <v>2286</v>
      </c>
      <c r="B667" s="10" t="s">
        <v>4346</v>
      </c>
      <c r="C667" s="10" t="s">
        <v>743</v>
      </c>
      <c r="D667" s="17"/>
      <c r="E667" s="10" t="s">
        <v>4</v>
      </c>
      <c r="F667" s="10" t="s">
        <v>67</v>
      </c>
      <c r="G667" s="10" t="s">
        <v>67</v>
      </c>
      <c r="H667" s="10" t="s">
        <v>292</v>
      </c>
      <c r="I667" s="10" t="s">
        <v>292</v>
      </c>
      <c r="J667" s="10">
        <v>1</v>
      </c>
      <c r="K667" s="18" t="s">
        <v>4335</v>
      </c>
    </row>
    <row r="668" spans="1:11" customFormat="1">
      <c r="A668" s="10">
        <v>2287</v>
      </c>
      <c r="B668" s="10" t="s">
        <v>4347</v>
      </c>
      <c r="C668" s="10" t="s">
        <v>743</v>
      </c>
      <c r="D668" s="17"/>
      <c r="E668" s="10" t="s">
        <v>4</v>
      </c>
      <c r="F668" s="10" t="s">
        <v>67</v>
      </c>
      <c r="G668" s="10" t="s">
        <v>67</v>
      </c>
      <c r="H668" s="10" t="s">
        <v>292</v>
      </c>
      <c r="I668" s="10" t="s">
        <v>292</v>
      </c>
      <c r="J668" s="10">
        <v>1</v>
      </c>
      <c r="K668" s="18" t="s">
        <v>4335</v>
      </c>
    </row>
    <row r="669" spans="1:11" customFormat="1">
      <c r="A669" s="10">
        <v>2288</v>
      </c>
      <c r="B669" s="10" t="s">
        <v>4348</v>
      </c>
      <c r="C669" s="10" t="s">
        <v>743</v>
      </c>
      <c r="D669" s="17"/>
      <c r="E669" s="10" t="s">
        <v>4</v>
      </c>
      <c r="F669" s="10" t="s">
        <v>67</v>
      </c>
      <c r="G669" s="10" t="s">
        <v>67</v>
      </c>
      <c r="H669" s="10" t="s">
        <v>292</v>
      </c>
      <c r="I669" s="10" t="s">
        <v>292</v>
      </c>
      <c r="J669" s="10">
        <v>1</v>
      </c>
      <c r="K669" s="18" t="s">
        <v>4335</v>
      </c>
    </row>
    <row r="670" spans="1:11" customFormat="1">
      <c r="A670" s="10">
        <v>2289</v>
      </c>
      <c r="B670" s="10" t="s">
        <v>4349</v>
      </c>
      <c r="C670" s="10" t="s">
        <v>743</v>
      </c>
      <c r="D670" s="17"/>
      <c r="E670" s="10" t="s">
        <v>4</v>
      </c>
      <c r="F670" s="10" t="s">
        <v>67</v>
      </c>
      <c r="G670" s="10" t="s">
        <v>67</v>
      </c>
      <c r="H670" s="10" t="s">
        <v>292</v>
      </c>
      <c r="I670" s="10" t="s">
        <v>292</v>
      </c>
      <c r="J670" s="10">
        <v>1</v>
      </c>
      <c r="K670" s="18" t="s">
        <v>4335</v>
      </c>
    </row>
    <row r="671" spans="1:11" customFormat="1">
      <c r="A671" s="10">
        <v>2290</v>
      </c>
      <c r="B671" s="10" t="s">
        <v>4350</v>
      </c>
      <c r="C671" s="10" t="s">
        <v>743</v>
      </c>
      <c r="D671" s="17"/>
      <c r="E671" s="10" t="s">
        <v>4</v>
      </c>
      <c r="F671" s="10" t="s">
        <v>67</v>
      </c>
      <c r="G671" s="10" t="s">
        <v>67</v>
      </c>
      <c r="H671" s="10" t="s">
        <v>292</v>
      </c>
      <c r="I671" s="10" t="s">
        <v>292</v>
      </c>
      <c r="J671" s="10">
        <v>1</v>
      </c>
      <c r="K671" s="18" t="s">
        <v>4335</v>
      </c>
    </row>
    <row r="672" spans="1:11" customFormat="1">
      <c r="A672" s="10">
        <v>2291</v>
      </c>
      <c r="B672" s="10" t="s">
        <v>4351</v>
      </c>
      <c r="C672" s="10" t="s">
        <v>743</v>
      </c>
      <c r="D672" s="17"/>
      <c r="E672" s="10" t="s">
        <v>4</v>
      </c>
      <c r="F672" s="10" t="s">
        <v>67</v>
      </c>
      <c r="G672" s="10" t="s">
        <v>67</v>
      </c>
      <c r="H672" s="10" t="s">
        <v>292</v>
      </c>
      <c r="I672" s="10" t="s">
        <v>292</v>
      </c>
      <c r="J672" s="10">
        <v>1</v>
      </c>
      <c r="K672" s="18" t="s">
        <v>4335</v>
      </c>
    </row>
    <row r="673" spans="1:11" customFormat="1">
      <c r="A673" s="10">
        <v>2292</v>
      </c>
      <c r="B673" s="10" t="s">
        <v>4352</v>
      </c>
      <c r="C673" s="10" t="s">
        <v>743</v>
      </c>
      <c r="D673" s="17"/>
      <c r="E673" s="10" t="s">
        <v>4</v>
      </c>
      <c r="F673" s="10" t="s">
        <v>67</v>
      </c>
      <c r="G673" s="10" t="s">
        <v>67</v>
      </c>
      <c r="H673" s="10" t="s">
        <v>292</v>
      </c>
      <c r="I673" s="10" t="s">
        <v>292</v>
      </c>
      <c r="J673" s="10">
        <v>1</v>
      </c>
      <c r="K673" s="18" t="s">
        <v>4335</v>
      </c>
    </row>
    <row r="674" spans="1:11" customFormat="1">
      <c r="A674" s="10">
        <v>2293</v>
      </c>
      <c r="B674" s="10" t="s">
        <v>4353</v>
      </c>
      <c r="C674" s="10" t="s">
        <v>743</v>
      </c>
      <c r="D674" s="17"/>
      <c r="E674" s="10" t="s">
        <v>4</v>
      </c>
      <c r="F674" s="10" t="s">
        <v>67</v>
      </c>
      <c r="G674" s="10" t="s">
        <v>67</v>
      </c>
      <c r="H674" s="10" t="s">
        <v>292</v>
      </c>
      <c r="I674" s="10" t="s">
        <v>292</v>
      </c>
      <c r="J674" s="10">
        <v>1</v>
      </c>
      <c r="K674" s="18" t="s">
        <v>4335</v>
      </c>
    </row>
    <row r="675" spans="1:11" customFormat="1">
      <c r="A675" s="10">
        <v>2294</v>
      </c>
      <c r="B675" s="10" t="s">
        <v>4354</v>
      </c>
      <c r="C675" s="10" t="s">
        <v>743</v>
      </c>
      <c r="D675" s="17"/>
      <c r="E675" s="10" t="s">
        <v>4</v>
      </c>
      <c r="F675" s="10" t="s">
        <v>67</v>
      </c>
      <c r="G675" s="10" t="s">
        <v>67</v>
      </c>
      <c r="H675" s="10" t="s">
        <v>292</v>
      </c>
      <c r="I675" s="10" t="s">
        <v>292</v>
      </c>
      <c r="J675" s="10">
        <v>1</v>
      </c>
      <c r="K675" s="18" t="s">
        <v>4335</v>
      </c>
    </row>
    <row r="676" spans="1:11" customFormat="1">
      <c r="A676" s="10">
        <v>2295</v>
      </c>
      <c r="B676" s="10" t="s">
        <v>4355</v>
      </c>
      <c r="C676" s="10" t="s">
        <v>743</v>
      </c>
      <c r="D676" s="17"/>
      <c r="E676" s="10" t="s">
        <v>4</v>
      </c>
      <c r="F676" s="10" t="s">
        <v>67</v>
      </c>
      <c r="G676" s="10" t="s">
        <v>67</v>
      </c>
      <c r="H676" s="10" t="s">
        <v>292</v>
      </c>
      <c r="I676" s="10" t="s">
        <v>292</v>
      </c>
      <c r="J676" s="10">
        <v>1</v>
      </c>
      <c r="K676" s="18" t="s">
        <v>4335</v>
      </c>
    </row>
    <row r="677" spans="1:11" customFormat="1">
      <c r="A677" s="10">
        <v>2296</v>
      </c>
      <c r="B677" s="10" t="s">
        <v>4356</v>
      </c>
      <c r="C677" s="10" t="s">
        <v>743</v>
      </c>
      <c r="D677" s="17"/>
      <c r="E677" s="10" t="s">
        <v>4</v>
      </c>
      <c r="F677" s="10" t="s">
        <v>67</v>
      </c>
      <c r="G677" s="10" t="s">
        <v>67</v>
      </c>
      <c r="H677" s="10" t="s">
        <v>292</v>
      </c>
      <c r="I677" s="10" t="s">
        <v>292</v>
      </c>
      <c r="J677" s="10">
        <v>1</v>
      </c>
      <c r="K677" s="18" t="s">
        <v>4335</v>
      </c>
    </row>
    <row r="678" spans="1:11" customFormat="1">
      <c r="A678" s="10">
        <v>2297</v>
      </c>
      <c r="B678" s="10" t="s">
        <v>4357</v>
      </c>
      <c r="C678" s="10" t="s">
        <v>743</v>
      </c>
      <c r="D678" s="17"/>
      <c r="E678" s="10" t="s">
        <v>4</v>
      </c>
      <c r="F678" s="10" t="s">
        <v>67</v>
      </c>
      <c r="G678" s="10" t="s">
        <v>67</v>
      </c>
      <c r="H678" s="10" t="s">
        <v>292</v>
      </c>
      <c r="I678" s="10" t="s">
        <v>292</v>
      </c>
      <c r="J678" s="10">
        <v>1</v>
      </c>
      <c r="K678" s="18" t="s">
        <v>4335</v>
      </c>
    </row>
    <row r="679" spans="1:11" customFormat="1">
      <c r="A679" s="10">
        <v>2298</v>
      </c>
      <c r="B679" s="10" t="s">
        <v>4358</v>
      </c>
      <c r="C679" s="10" t="s">
        <v>743</v>
      </c>
      <c r="D679" s="17"/>
      <c r="E679" s="10" t="s">
        <v>4</v>
      </c>
      <c r="F679" s="10" t="s">
        <v>67</v>
      </c>
      <c r="G679" s="10" t="s">
        <v>67</v>
      </c>
      <c r="H679" s="10" t="s">
        <v>292</v>
      </c>
      <c r="I679" s="10" t="s">
        <v>292</v>
      </c>
      <c r="J679" s="10">
        <v>1</v>
      </c>
      <c r="K679" s="18" t="s">
        <v>4335</v>
      </c>
    </row>
    <row r="680" spans="1:11" customFormat="1">
      <c r="A680" s="10">
        <v>2299</v>
      </c>
      <c r="B680" s="10" t="s">
        <v>4359</v>
      </c>
      <c r="C680" s="10" t="s">
        <v>743</v>
      </c>
      <c r="D680" s="17"/>
      <c r="E680" s="10" t="s">
        <v>4</v>
      </c>
      <c r="F680" s="10" t="s">
        <v>67</v>
      </c>
      <c r="G680" s="10" t="s">
        <v>67</v>
      </c>
      <c r="H680" s="10" t="s">
        <v>292</v>
      </c>
      <c r="I680" s="10" t="s">
        <v>292</v>
      </c>
      <c r="J680" s="10">
        <v>1</v>
      </c>
      <c r="K680" s="18" t="s">
        <v>4335</v>
      </c>
    </row>
    <row r="681" spans="1:11" customFormat="1">
      <c r="A681" s="10">
        <v>2300</v>
      </c>
      <c r="B681" s="10" t="s">
        <v>4360</v>
      </c>
      <c r="C681" s="10" t="s">
        <v>743</v>
      </c>
      <c r="D681" s="17"/>
      <c r="E681" s="10" t="s">
        <v>4</v>
      </c>
      <c r="F681" s="10" t="s">
        <v>67</v>
      </c>
      <c r="G681" s="10" t="s">
        <v>67</v>
      </c>
      <c r="H681" s="10" t="s">
        <v>292</v>
      </c>
      <c r="I681" s="10" t="s">
        <v>292</v>
      </c>
      <c r="J681" s="10">
        <v>1</v>
      </c>
      <c r="K681" s="18" t="s">
        <v>4335</v>
      </c>
    </row>
    <row r="682" spans="1:11" customFormat="1">
      <c r="A682" s="10">
        <v>2301</v>
      </c>
      <c r="B682" s="10" t="s">
        <v>4361</v>
      </c>
      <c r="C682" s="10" t="s">
        <v>743</v>
      </c>
      <c r="D682" s="17"/>
      <c r="E682" s="10" t="s">
        <v>4</v>
      </c>
      <c r="F682" s="10" t="s">
        <v>67</v>
      </c>
      <c r="G682" s="10" t="s">
        <v>67</v>
      </c>
      <c r="H682" s="10" t="s">
        <v>292</v>
      </c>
      <c r="I682" s="10" t="s">
        <v>292</v>
      </c>
      <c r="J682" s="10">
        <v>1</v>
      </c>
      <c r="K682" s="18" t="s">
        <v>4335</v>
      </c>
    </row>
    <row r="683" spans="1:11" customFormat="1">
      <c r="A683" s="10">
        <v>2302</v>
      </c>
      <c r="B683" s="10" t="s">
        <v>4362</v>
      </c>
      <c r="C683" s="10" t="s">
        <v>743</v>
      </c>
      <c r="D683" s="17"/>
      <c r="E683" s="10" t="s">
        <v>4</v>
      </c>
      <c r="F683" s="10" t="s">
        <v>67</v>
      </c>
      <c r="G683" s="10" t="s">
        <v>67</v>
      </c>
      <c r="H683" s="10" t="s">
        <v>292</v>
      </c>
      <c r="I683" s="10" t="s">
        <v>292</v>
      </c>
      <c r="J683" s="10">
        <v>1</v>
      </c>
      <c r="K683" s="18" t="s">
        <v>4335</v>
      </c>
    </row>
    <row r="684" spans="1:11" customFormat="1">
      <c r="A684" s="10">
        <v>2303</v>
      </c>
      <c r="B684" s="10" t="s">
        <v>4363</v>
      </c>
      <c r="C684" s="10" t="s">
        <v>743</v>
      </c>
      <c r="D684" s="17"/>
      <c r="E684" s="10" t="s">
        <v>4</v>
      </c>
      <c r="F684" s="10" t="s">
        <v>67</v>
      </c>
      <c r="G684" s="10" t="s">
        <v>67</v>
      </c>
      <c r="H684" s="10" t="s">
        <v>292</v>
      </c>
      <c r="I684" s="10" t="s">
        <v>292</v>
      </c>
      <c r="J684" s="10">
        <v>1</v>
      </c>
      <c r="K684" s="18" t="s">
        <v>4335</v>
      </c>
    </row>
    <row r="685" spans="1:11" customFormat="1">
      <c r="A685" s="10">
        <v>2304</v>
      </c>
      <c r="B685" s="10" t="s">
        <v>4364</v>
      </c>
      <c r="C685" s="10" t="s">
        <v>743</v>
      </c>
      <c r="D685" s="17"/>
      <c r="E685" s="10" t="s">
        <v>4</v>
      </c>
      <c r="F685" s="10" t="s">
        <v>67</v>
      </c>
      <c r="G685" s="10" t="s">
        <v>67</v>
      </c>
      <c r="H685" s="10" t="s">
        <v>292</v>
      </c>
      <c r="I685" s="10" t="s">
        <v>292</v>
      </c>
      <c r="J685" s="10">
        <v>1</v>
      </c>
      <c r="K685" s="18" t="s">
        <v>4335</v>
      </c>
    </row>
    <row r="686" spans="1:11" customFormat="1">
      <c r="A686" s="10">
        <v>2305</v>
      </c>
      <c r="B686" s="10" t="s">
        <v>4365</v>
      </c>
      <c r="C686" s="10" t="s">
        <v>743</v>
      </c>
      <c r="D686" s="17"/>
      <c r="E686" s="10" t="s">
        <v>4</v>
      </c>
      <c r="F686" s="10" t="s">
        <v>67</v>
      </c>
      <c r="G686" s="10" t="s">
        <v>67</v>
      </c>
      <c r="H686" s="10" t="s">
        <v>292</v>
      </c>
      <c r="I686" s="10" t="s">
        <v>292</v>
      </c>
      <c r="J686" s="10">
        <v>1</v>
      </c>
      <c r="K686" s="18" t="s">
        <v>4335</v>
      </c>
    </row>
    <row r="687" spans="1:11" customFormat="1">
      <c r="A687" s="10">
        <v>2306</v>
      </c>
      <c r="B687" s="10" t="s">
        <v>4366</v>
      </c>
      <c r="C687" s="10" t="s">
        <v>743</v>
      </c>
      <c r="D687" s="17"/>
      <c r="E687" s="10" t="s">
        <v>4</v>
      </c>
      <c r="F687" s="10" t="s">
        <v>67</v>
      </c>
      <c r="G687" s="10" t="s">
        <v>67</v>
      </c>
      <c r="H687" s="10" t="s">
        <v>292</v>
      </c>
      <c r="I687" s="10" t="s">
        <v>292</v>
      </c>
      <c r="J687" s="10">
        <v>1</v>
      </c>
      <c r="K687" s="18" t="s">
        <v>4335</v>
      </c>
    </row>
    <row r="688" spans="1:11" customFormat="1">
      <c r="A688" s="10">
        <v>2307</v>
      </c>
      <c r="B688" s="10" t="s">
        <v>4367</v>
      </c>
      <c r="C688" s="10" t="s">
        <v>743</v>
      </c>
      <c r="D688" s="17"/>
      <c r="E688" s="10" t="s">
        <v>4</v>
      </c>
      <c r="F688" s="10" t="s">
        <v>67</v>
      </c>
      <c r="G688" s="10" t="s">
        <v>67</v>
      </c>
      <c r="H688" s="10" t="s">
        <v>292</v>
      </c>
      <c r="I688" s="10" t="s">
        <v>292</v>
      </c>
      <c r="J688" s="10">
        <v>1</v>
      </c>
      <c r="K688" s="18" t="s">
        <v>4335</v>
      </c>
    </row>
    <row r="689" spans="1:11" customFormat="1">
      <c r="A689" s="10">
        <v>2308</v>
      </c>
      <c r="B689" s="10" t="s">
        <v>4368</v>
      </c>
      <c r="C689" s="10" t="s">
        <v>743</v>
      </c>
      <c r="D689" s="17"/>
      <c r="E689" s="10" t="s">
        <v>4</v>
      </c>
      <c r="F689" s="10" t="s">
        <v>67</v>
      </c>
      <c r="G689" s="10" t="s">
        <v>67</v>
      </c>
      <c r="H689" s="10" t="s">
        <v>292</v>
      </c>
      <c r="I689" s="10" t="s">
        <v>292</v>
      </c>
      <c r="J689" s="10">
        <v>1</v>
      </c>
      <c r="K689" s="18" t="s">
        <v>4335</v>
      </c>
    </row>
    <row r="690" spans="1:11" customFormat="1">
      <c r="A690" s="10">
        <v>2309</v>
      </c>
      <c r="B690" s="10" t="s">
        <v>4369</v>
      </c>
      <c r="C690" s="10" t="s">
        <v>743</v>
      </c>
      <c r="D690" s="17"/>
      <c r="E690" s="10" t="s">
        <v>4</v>
      </c>
      <c r="F690" s="10" t="s">
        <v>67</v>
      </c>
      <c r="G690" s="10" t="s">
        <v>67</v>
      </c>
      <c r="H690" s="10" t="s">
        <v>292</v>
      </c>
      <c r="I690" s="10" t="s">
        <v>292</v>
      </c>
      <c r="J690" s="10">
        <v>1</v>
      </c>
      <c r="K690" s="18" t="s">
        <v>4335</v>
      </c>
    </row>
    <row r="691" spans="1:11" customFormat="1">
      <c r="A691" s="10">
        <v>2310</v>
      </c>
      <c r="B691" s="10" t="s">
        <v>4370</v>
      </c>
      <c r="C691" s="10" t="s">
        <v>743</v>
      </c>
      <c r="D691" s="17"/>
      <c r="E691" s="10" t="s">
        <v>4</v>
      </c>
      <c r="F691" s="10" t="s">
        <v>67</v>
      </c>
      <c r="G691" s="10" t="s">
        <v>67</v>
      </c>
      <c r="H691" s="10" t="s">
        <v>292</v>
      </c>
      <c r="I691" s="10" t="s">
        <v>292</v>
      </c>
      <c r="J691" s="10">
        <v>1</v>
      </c>
      <c r="K691" s="18" t="s">
        <v>4335</v>
      </c>
    </row>
    <row r="692" spans="1:11" customFormat="1">
      <c r="A692" s="10">
        <v>2311</v>
      </c>
      <c r="B692" s="10" t="s">
        <v>4371</v>
      </c>
      <c r="C692" s="10" t="s">
        <v>743</v>
      </c>
      <c r="D692" s="17"/>
      <c r="E692" s="10" t="s">
        <v>4</v>
      </c>
      <c r="F692" s="10" t="s">
        <v>67</v>
      </c>
      <c r="G692" s="10" t="s">
        <v>67</v>
      </c>
      <c r="H692" s="10" t="s">
        <v>292</v>
      </c>
      <c r="I692" s="10" t="s">
        <v>292</v>
      </c>
      <c r="J692" s="10">
        <v>8</v>
      </c>
      <c r="K692" s="18" t="s">
        <v>4335</v>
      </c>
    </row>
    <row r="693" spans="1:11" customFormat="1">
      <c r="A693" s="10">
        <v>2324</v>
      </c>
      <c r="B693" s="10" t="s">
        <v>4372</v>
      </c>
      <c r="C693" s="10" t="s">
        <v>743</v>
      </c>
      <c r="D693" s="17"/>
      <c r="E693" s="10" t="s">
        <v>4</v>
      </c>
      <c r="F693" s="10" t="s">
        <v>67</v>
      </c>
      <c r="G693" s="10" t="s">
        <v>67</v>
      </c>
      <c r="H693" s="10" t="s">
        <v>292</v>
      </c>
      <c r="I693" s="10" t="s">
        <v>292</v>
      </c>
      <c r="J693" s="10">
        <v>1</v>
      </c>
      <c r="K693" s="18" t="s">
        <v>4373</v>
      </c>
    </row>
    <row r="694" spans="1:11" customFormat="1">
      <c r="A694" s="10">
        <v>2325</v>
      </c>
      <c r="B694" s="10" t="s">
        <v>4374</v>
      </c>
      <c r="C694" s="10" t="s">
        <v>743</v>
      </c>
      <c r="D694" s="17"/>
      <c r="E694" s="10" t="s">
        <v>68</v>
      </c>
      <c r="F694" s="10" t="s">
        <v>67</v>
      </c>
      <c r="G694" s="10" t="s">
        <v>67</v>
      </c>
      <c r="H694" s="10" t="s">
        <v>292</v>
      </c>
      <c r="I694" s="10" t="s">
        <v>292</v>
      </c>
      <c r="J694" s="10">
        <v>1</v>
      </c>
      <c r="K694" s="18" t="s">
        <v>4373</v>
      </c>
    </row>
    <row r="695" spans="1:11" customFormat="1">
      <c r="A695" s="10">
        <v>2326</v>
      </c>
      <c r="B695" s="10" t="s">
        <v>4375</v>
      </c>
      <c r="C695" s="10" t="s">
        <v>743</v>
      </c>
      <c r="D695" s="17"/>
      <c r="E695" s="10" t="s">
        <v>68</v>
      </c>
      <c r="F695" s="10" t="s">
        <v>67</v>
      </c>
      <c r="G695" s="10" t="s">
        <v>67</v>
      </c>
      <c r="H695" s="10" t="s">
        <v>292</v>
      </c>
      <c r="I695" s="10" t="s">
        <v>292</v>
      </c>
      <c r="J695" s="10">
        <v>1</v>
      </c>
      <c r="K695" s="18" t="s">
        <v>4373</v>
      </c>
    </row>
    <row r="696" spans="1:11" customFormat="1">
      <c r="A696" s="10">
        <v>2327</v>
      </c>
      <c r="B696" s="10" t="s">
        <v>4376</v>
      </c>
      <c r="C696" s="10" t="s">
        <v>743</v>
      </c>
      <c r="D696" s="17"/>
      <c r="E696" s="10" t="s">
        <v>68</v>
      </c>
      <c r="F696" s="10" t="s">
        <v>67</v>
      </c>
      <c r="G696" s="10" t="s">
        <v>67</v>
      </c>
      <c r="H696" s="10" t="s">
        <v>292</v>
      </c>
      <c r="I696" s="10" t="s">
        <v>292</v>
      </c>
      <c r="J696" s="10">
        <v>1</v>
      </c>
      <c r="K696" s="18" t="s">
        <v>4373</v>
      </c>
    </row>
    <row r="697" spans="1:11" customFormat="1">
      <c r="A697" s="10">
        <v>2329</v>
      </c>
      <c r="B697" s="10" t="s">
        <v>4377</v>
      </c>
      <c r="C697" s="10" t="s">
        <v>743</v>
      </c>
      <c r="D697" s="17"/>
      <c r="E697" s="10" t="s">
        <v>68</v>
      </c>
      <c r="F697" s="10" t="s">
        <v>67</v>
      </c>
      <c r="G697" s="10" t="s">
        <v>67</v>
      </c>
      <c r="H697" s="10" t="s">
        <v>292</v>
      </c>
      <c r="I697" s="10" t="s">
        <v>292</v>
      </c>
      <c r="J697" s="10">
        <v>1</v>
      </c>
      <c r="K697" s="18" t="s">
        <v>4373</v>
      </c>
    </row>
    <row r="698" spans="1:11">
      <c r="A698" s="10">
        <v>2330</v>
      </c>
      <c r="B698" s="10" t="s">
        <v>760</v>
      </c>
      <c r="C698" s="10" t="s">
        <v>738</v>
      </c>
      <c r="D698" s="17">
        <v>1059</v>
      </c>
      <c r="E698" s="10" t="s">
        <v>67</v>
      </c>
      <c r="F698" s="10" t="s">
        <v>68</v>
      </c>
      <c r="G698" s="10" t="s">
        <v>67</v>
      </c>
      <c r="H698" s="10" t="s">
        <v>761</v>
      </c>
      <c r="I698" s="10" t="s">
        <v>143</v>
      </c>
      <c r="J698" s="10">
        <v>1</v>
      </c>
      <c r="K698" s="18" t="s">
        <v>762</v>
      </c>
    </row>
    <row r="699" spans="1:11" customFormat="1">
      <c r="A699" s="10">
        <v>2331</v>
      </c>
      <c r="B699" s="10" t="s">
        <v>4378</v>
      </c>
      <c r="C699" s="10" t="s">
        <v>738</v>
      </c>
      <c r="D699" s="17"/>
      <c r="E699" s="10" t="s">
        <v>68</v>
      </c>
      <c r="F699" s="10" t="s">
        <v>67</v>
      </c>
      <c r="G699" s="10" t="s">
        <v>67</v>
      </c>
      <c r="H699" s="10" t="s">
        <v>4379</v>
      </c>
      <c r="I699" s="10" t="s">
        <v>327</v>
      </c>
      <c r="J699" s="10">
        <v>1</v>
      </c>
      <c r="K699" s="18" t="s">
        <v>762</v>
      </c>
    </row>
    <row r="700" spans="1:11" customFormat="1">
      <c r="A700" s="10">
        <v>2332</v>
      </c>
      <c r="B700" s="10" t="s">
        <v>4380</v>
      </c>
      <c r="C700" s="10" t="s">
        <v>738</v>
      </c>
      <c r="D700" s="17">
        <v>1072</v>
      </c>
      <c r="E700" s="10" t="s">
        <v>68</v>
      </c>
      <c r="F700" s="10" t="s">
        <v>67</v>
      </c>
      <c r="G700" s="10" t="s">
        <v>67</v>
      </c>
      <c r="H700" s="10" t="s">
        <v>292</v>
      </c>
      <c r="I700" s="10" t="s">
        <v>292</v>
      </c>
      <c r="J700" s="10">
        <v>1</v>
      </c>
      <c r="K700" s="18" t="s">
        <v>4381</v>
      </c>
    </row>
    <row r="701" spans="1:11" customFormat="1">
      <c r="A701" s="10">
        <v>2333</v>
      </c>
      <c r="B701" s="10" t="s">
        <v>4382</v>
      </c>
      <c r="C701" s="10" t="s">
        <v>738</v>
      </c>
      <c r="D701" s="17"/>
      <c r="E701" s="10" t="s">
        <v>68</v>
      </c>
      <c r="F701" s="10" t="s">
        <v>67</v>
      </c>
      <c r="G701" s="10" t="s">
        <v>67</v>
      </c>
      <c r="H701" s="10" t="s">
        <v>292</v>
      </c>
      <c r="I701" s="10" t="s">
        <v>292</v>
      </c>
      <c r="J701" s="10">
        <v>1</v>
      </c>
      <c r="K701" s="18" t="s">
        <v>4381</v>
      </c>
    </row>
    <row r="702" spans="1:11" customFormat="1">
      <c r="A702" s="10">
        <v>2353</v>
      </c>
      <c r="B702" s="10" t="s">
        <v>4383</v>
      </c>
      <c r="C702" s="10" t="s">
        <v>738</v>
      </c>
      <c r="D702" s="17"/>
      <c r="E702" s="10" t="s">
        <v>68</v>
      </c>
      <c r="F702" s="10" t="s">
        <v>67</v>
      </c>
      <c r="G702" s="10" t="s">
        <v>67</v>
      </c>
      <c r="H702" s="10" t="s">
        <v>292</v>
      </c>
      <c r="I702" s="10" t="s">
        <v>292</v>
      </c>
      <c r="J702" s="10">
        <v>1</v>
      </c>
      <c r="K702" s="18" t="s">
        <v>4384</v>
      </c>
    </row>
    <row r="703" spans="1:11">
      <c r="A703" s="10">
        <v>2355</v>
      </c>
      <c r="B703" s="10" t="s">
        <v>763</v>
      </c>
      <c r="C703" s="10" t="s">
        <v>509</v>
      </c>
      <c r="D703" s="17">
        <v>1040</v>
      </c>
      <c r="E703" s="10" t="s">
        <v>67</v>
      </c>
      <c r="F703" s="10" t="s">
        <v>68</v>
      </c>
      <c r="G703" s="10" t="s">
        <v>67</v>
      </c>
      <c r="H703" s="10" t="s">
        <v>764</v>
      </c>
      <c r="I703" s="10" t="s">
        <v>144</v>
      </c>
      <c r="J703" s="10">
        <v>1</v>
      </c>
      <c r="K703" s="18" t="s">
        <v>765</v>
      </c>
    </row>
    <row r="704" spans="1:11">
      <c r="A704" s="10">
        <v>2362</v>
      </c>
      <c r="B704" s="10" t="s">
        <v>766</v>
      </c>
      <c r="C704" s="10" t="s">
        <v>767</v>
      </c>
      <c r="D704" s="17">
        <v>1053</v>
      </c>
      <c r="E704" s="10" t="s">
        <v>68</v>
      </c>
      <c r="F704" s="10" t="s">
        <v>68</v>
      </c>
      <c r="G704" s="10" t="s">
        <v>67</v>
      </c>
      <c r="H704" s="10" t="s">
        <v>768</v>
      </c>
      <c r="I704" s="10" t="s">
        <v>145</v>
      </c>
      <c r="J704" s="10">
        <v>1</v>
      </c>
      <c r="K704" s="18" t="s">
        <v>769</v>
      </c>
    </row>
    <row r="705" spans="1:11" customFormat="1">
      <c r="A705" s="10">
        <v>2366</v>
      </c>
      <c r="B705" s="10" t="s">
        <v>4385</v>
      </c>
      <c r="C705" s="10" t="s">
        <v>767</v>
      </c>
      <c r="D705" s="17"/>
      <c r="E705" s="10" t="s">
        <v>67</v>
      </c>
      <c r="F705" s="10" t="s">
        <v>67</v>
      </c>
      <c r="G705" s="10" t="s">
        <v>67</v>
      </c>
      <c r="H705" s="10" t="s">
        <v>292</v>
      </c>
      <c r="I705" s="10" t="s">
        <v>292</v>
      </c>
      <c r="J705" s="10">
        <v>1</v>
      </c>
      <c r="K705" s="18" t="s">
        <v>4386</v>
      </c>
    </row>
    <row r="706" spans="1:11" customFormat="1">
      <c r="A706" s="10">
        <v>2369</v>
      </c>
      <c r="B706" s="10" t="s">
        <v>4387</v>
      </c>
      <c r="C706" s="10" t="s">
        <v>767</v>
      </c>
      <c r="D706" s="17"/>
      <c r="E706" s="10" t="s">
        <v>4</v>
      </c>
      <c r="F706" s="10" t="s">
        <v>67</v>
      </c>
      <c r="G706" s="10" t="s">
        <v>67</v>
      </c>
      <c r="H706" s="10" t="s">
        <v>292</v>
      </c>
      <c r="I706" s="10" t="s">
        <v>292</v>
      </c>
      <c r="J706" s="10">
        <v>2</v>
      </c>
      <c r="K706" s="18" t="s">
        <v>4388</v>
      </c>
    </row>
    <row r="707" spans="1:11">
      <c r="A707" s="10">
        <v>2375</v>
      </c>
      <c r="B707" s="10" t="s">
        <v>770</v>
      </c>
      <c r="C707" s="10" t="s">
        <v>767</v>
      </c>
      <c r="D707" s="17">
        <v>1095</v>
      </c>
      <c r="E707" s="10" t="s">
        <v>68</v>
      </c>
      <c r="F707" s="10" t="s">
        <v>68</v>
      </c>
      <c r="G707" s="10" t="s">
        <v>67</v>
      </c>
      <c r="H707" s="10" t="s">
        <v>771</v>
      </c>
      <c r="I707" s="10" t="s">
        <v>146</v>
      </c>
      <c r="J707" s="10">
        <v>1</v>
      </c>
      <c r="K707" s="18" t="s">
        <v>772</v>
      </c>
    </row>
    <row r="708" spans="1:11">
      <c r="A708" s="10">
        <v>2376</v>
      </c>
      <c r="B708" s="10" t="s">
        <v>773</v>
      </c>
      <c r="C708" s="10" t="s">
        <v>767</v>
      </c>
      <c r="D708" s="17">
        <v>1105</v>
      </c>
      <c r="E708" s="10" t="s">
        <v>4</v>
      </c>
      <c r="F708" s="10" t="s">
        <v>68</v>
      </c>
      <c r="G708" s="10" t="s">
        <v>67</v>
      </c>
      <c r="H708" s="10" t="s">
        <v>774</v>
      </c>
      <c r="I708" s="10" t="s">
        <v>147</v>
      </c>
      <c r="J708" s="10">
        <v>1</v>
      </c>
      <c r="K708" s="18" t="s">
        <v>775</v>
      </c>
    </row>
    <row r="709" spans="1:11" customFormat="1">
      <c r="A709" s="10">
        <v>2378</v>
      </c>
      <c r="B709" s="10" t="s">
        <v>4389</v>
      </c>
      <c r="C709" s="10" t="s">
        <v>767</v>
      </c>
      <c r="D709" s="17"/>
      <c r="E709" s="10" t="s">
        <v>67</v>
      </c>
      <c r="F709" s="10" t="s">
        <v>67</v>
      </c>
      <c r="G709" s="10" t="s">
        <v>67</v>
      </c>
      <c r="H709" s="10" t="s">
        <v>292</v>
      </c>
      <c r="I709" s="10" t="s">
        <v>292</v>
      </c>
      <c r="J709" s="10">
        <v>1</v>
      </c>
      <c r="K709" s="18" t="s">
        <v>4390</v>
      </c>
    </row>
    <row r="710" spans="1:11">
      <c r="A710" s="10">
        <v>2379</v>
      </c>
      <c r="B710" s="10" t="s">
        <v>776</v>
      </c>
      <c r="C710" s="10" t="s">
        <v>767</v>
      </c>
      <c r="D710" s="17">
        <v>1045</v>
      </c>
      <c r="E710" s="10" t="s">
        <v>67</v>
      </c>
      <c r="F710" s="10" t="s">
        <v>68</v>
      </c>
      <c r="G710" s="10" t="s">
        <v>67</v>
      </c>
      <c r="H710" s="10" t="s">
        <v>777</v>
      </c>
      <c r="I710" s="10" t="s">
        <v>148</v>
      </c>
      <c r="J710" s="10">
        <v>1</v>
      </c>
      <c r="K710" s="18" t="s">
        <v>778</v>
      </c>
    </row>
    <row r="711" spans="1:11">
      <c r="A711" s="10">
        <v>2381</v>
      </c>
      <c r="B711" s="10" t="s">
        <v>779</v>
      </c>
      <c r="C711" s="10" t="s">
        <v>767</v>
      </c>
      <c r="D711" s="17">
        <v>1081</v>
      </c>
      <c r="E711" s="10" t="s">
        <v>67</v>
      </c>
      <c r="F711" s="10" t="s">
        <v>68</v>
      </c>
      <c r="G711" s="10" t="s">
        <v>67</v>
      </c>
      <c r="H711" s="10" t="s">
        <v>780</v>
      </c>
      <c r="I711" s="10" t="s">
        <v>149</v>
      </c>
      <c r="J711" s="10">
        <v>1</v>
      </c>
      <c r="K711" s="18" t="s">
        <v>781</v>
      </c>
    </row>
    <row r="712" spans="1:11">
      <c r="A712" s="10">
        <v>2382</v>
      </c>
      <c r="B712" s="10" t="s">
        <v>782</v>
      </c>
      <c r="C712" s="10" t="s">
        <v>767</v>
      </c>
      <c r="D712" s="17">
        <v>1077</v>
      </c>
      <c r="E712" s="10" t="s">
        <v>67</v>
      </c>
      <c r="F712" s="10" t="s">
        <v>68</v>
      </c>
      <c r="G712" s="10" t="s">
        <v>67</v>
      </c>
      <c r="H712" s="10" t="s">
        <v>783</v>
      </c>
      <c r="I712" s="10" t="s">
        <v>150</v>
      </c>
      <c r="J712" s="10">
        <v>1</v>
      </c>
      <c r="K712" s="18" t="s">
        <v>781</v>
      </c>
    </row>
    <row r="713" spans="1:11">
      <c r="A713" s="10">
        <v>2388</v>
      </c>
      <c r="B713" s="10" t="s">
        <v>784</v>
      </c>
      <c r="C713" s="10" t="s">
        <v>767</v>
      </c>
      <c r="D713" s="17">
        <v>1027</v>
      </c>
      <c r="E713" s="10" t="s">
        <v>68</v>
      </c>
      <c r="F713" s="10" t="s">
        <v>68</v>
      </c>
      <c r="G713" s="10" t="s">
        <v>67</v>
      </c>
      <c r="H713" s="10" t="s">
        <v>785</v>
      </c>
      <c r="I713" s="10" t="s">
        <v>151</v>
      </c>
      <c r="J713" s="10">
        <v>1</v>
      </c>
      <c r="K713" s="18" t="s">
        <v>786</v>
      </c>
    </row>
    <row r="714" spans="1:11" customFormat="1">
      <c r="A714" s="10">
        <v>2393</v>
      </c>
      <c r="B714" s="10" t="s">
        <v>4391</v>
      </c>
      <c r="C714" s="10" t="s">
        <v>767</v>
      </c>
      <c r="D714" s="17"/>
      <c r="E714" s="10" t="s">
        <v>4</v>
      </c>
      <c r="F714" s="10" t="s">
        <v>67</v>
      </c>
      <c r="G714" s="10" t="s">
        <v>67</v>
      </c>
      <c r="H714" s="10" t="s">
        <v>292</v>
      </c>
      <c r="I714" s="10" t="s">
        <v>292</v>
      </c>
      <c r="J714" s="10">
        <v>1</v>
      </c>
      <c r="K714" s="18" t="s">
        <v>4392</v>
      </c>
    </row>
    <row r="715" spans="1:11" customFormat="1">
      <c r="A715" s="10">
        <v>2399</v>
      </c>
      <c r="B715" s="10" t="s">
        <v>4393</v>
      </c>
      <c r="C715" s="10" t="s">
        <v>767</v>
      </c>
      <c r="D715" s="17"/>
      <c r="E715" s="10" t="s">
        <v>68</v>
      </c>
      <c r="F715" s="10" t="s">
        <v>67</v>
      </c>
      <c r="G715" s="10" t="s">
        <v>67</v>
      </c>
      <c r="H715" s="10" t="s">
        <v>292</v>
      </c>
      <c r="I715" s="10" t="s">
        <v>292</v>
      </c>
      <c r="J715" s="10">
        <v>1</v>
      </c>
      <c r="K715" s="18" t="s">
        <v>4394</v>
      </c>
    </row>
    <row r="716" spans="1:11" customFormat="1">
      <c r="A716" s="10">
        <v>2400</v>
      </c>
      <c r="B716" s="10" t="s">
        <v>4395</v>
      </c>
      <c r="C716" s="10" t="s">
        <v>767</v>
      </c>
      <c r="D716" s="17"/>
      <c r="E716" s="10" t="s">
        <v>4</v>
      </c>
      <c r="F716" s="10" t="s">
        <v>67</v>
      </c>
      <c r="G716" s="10" t="s">
        <v>67</v>
      </c>
      <c r="H716" s="10" t="s">
        <v>292</v>
      </c>
      <c r="I716" s="10" t="s">
        <v>292</v>
      </c>
      <c r="J716" s="10">
        <v>1</v>
      </c>
      <c r="K716" s="18" t="s">
        <v>4394</v>
      </c>
    </row>
    <row r="717" spans="1:11" customFormat="1">
      <c r="A717" s="10">
        <v>2401</v>
      </c>
      <c r="B717" s="10" t="s">
        <v>4396</v>
      </c>
      <c r="C717" s="10" t="s">
        <v>767</v>
      </c>
      <c r="D717" s="17"/>
      <c r="E717" s="10" t="s">
        <v>68</v>
      </c>
      <c r="F717" s="10" t="s">
        <v>67</v>
      </c>
      <c r="G717" s="10" t="s">
        <v>67</v>
      </c>
      <c r="H717" s="10" t="s">
        <v>292</v>
      </c>
      <c r="I717" s="10" t="s">
        <v>292</v>
      </c>
      <c r="J717" s="10">
        <v>1</v>
      </c>
      <c r="K717" s="18" t="s">
        <v>4394</v>
      </c>
    </row>
    <row r="718" spans="1:11" customFormat="1">
      <c r="A718" s="10">
        <v>2402</v>
      </c>
      <c r="B718" s="10" t="s">
        <v>4397</v>
      </c>
      <c r="C718" s="10" t="s">
        <v>767</v>
      </c>
      <c r="D718" s="17"/>
      <c r="E718" s="10" t="s">
        <v>68</v>
      </c>
      <c r="F718" s="10" t="s">
        <v>67</v>
      </c>
      <c r="G718" s="10" t="s">
        <v>67</v>
      </c>
      <c r="H718" s="10" t="s">
        <v>292</v>
      </c>
      <c r="I718" s="10" t="s">
        <v>292</v>
      </c>
      <c r="J718" s="10">
        <v>1</v>
      </c>
      <c r="K718" s="18" t="s">
        <v>4394</v>
      </c>
    </row>
    <row r="719" spans="1:11" customFormat="1">
      <c r="A719" s="10">
        <v>2403</v>
      </c>
      <c r="B719" s="10" t="s">
        <v>4398</v>
      </c>
      <c r="C719" s="10" t="s">
        <v>767</v>
      </c>
      <c r="D719" s="17"/>
      <c r="E719" s="10" t="s">
        <v>4</v>
      </c>
      <c r="F719" s="10" t="s">
        <v>67</v>
      </c>
      <c r="G719" s="10" t="s">
        <v>67</v>
      </c>
      <c r="H719" s="10" t="s">
        <v>292</v>
      </c>
      <c r="I719" s="10" t="s">
        <v>292</v>
      </c>
      <c r="J719" s="10">
        <v>1</v>
      </c>
      <c r="K719" s="18" t="s">
        <v>4394</v>
      </c>
    </row>
    <row r="720" spans="1:11" customFormat="1">
      <c r="A720" s="10">
        <v>2404</v>
      </c>
      <c r="B720" s="10" t="s">
        <v>4399</v>
      </c>
      <c r="C720" s="10" t="s">
        <v>767</v>
      </c>
      <c r="D720" s="17"/>
      <c r="E720" s="10" t="s">
        <v>4</v>
      </c>
      <c r="F720" s="10" t="s">
        <v>67</v>
      </c>
      <c r="G720" s="10" t="s">
        <v>67</v>
      </c>
      <c r="H720" s="10" t="s">
        <v>292</v>
      </c>
      <c r="I720" s="10" t="s">
        <v>292</v>
      </c>
      <c r="J720" s="10">
        <v>1</v>
      </c>
      <c r="K720" s="18" t="s">
        <v>4394</v>
      </c>
    </row>
    <row r="721" spans="1:11" customFormat="1">
      <c r="A721" s="10">
        <v>2405</v>
      </c>
      <c r="B721" s="10" t="s">
        <v>4400</v>
      </c>
      <c r="C721" s="10" t="s">
        <v>767</v>
      </c>
      <c r="D721" s="17"/>
      <c r="E721" s="10" t="s">
        <v>4</v>
      </c>
      <c r="F721" s="10" t="s">
        <v>4</v>
      </c>
      <c r="G721" s="10" t="s">
        <v>4</v>
      </c>
      <c r="H721" s="10" t="s">
        <v>4</v>
      </c>
      <c r="I721" s="10" t="s">
        <v>4</v>
      </c>
      <c r="J721" s="10">
        <v>6</v>
      </c>
      <c r="K721" s="18" t="s">
        <v>4394</v>
      </c>
    </row>
    <row r="722" spans="1:11" customFormat="1">
      <c r="A722" s="10">
        <v>2406</v>
      </c>
      <c r="B722" s="10" t="s">
        <v>4401</v>
      </c>
      <c r="C722" s="10" t="s">
        <v>767</v>
      </c>
      <c r="D722" s="17"/>
      <c r="E722" s="10" t="s">
        <v>68</v>
      </c>
      <c r="F722" s="10" t="s">
        <v>67</v>
      </c>
      <c r="G722" s="10" t="s">
        <v>67</v>
      </c>
      <c r="H722" s="10" t="s">
        <v>292</v>
      </c>
      <c r="I722" s="10" t="s">
        <v>292</v>
      </c>
      <c r="J722" s="10">
        <v>1</v>
      </c>
      <c r="K722" s="18" t="s">
        <v>4402</v>
      </c>
    </row>
    <row r="723" spans="1:11">
      <c r="A723" s="10">
        <v>2410</v>
      </c>
      <c r="B723" s="10" t="s">
        <v>787</v>
      </c>
      <c r="C723" s="10" t="s">
        <v>788</v>
      </c>
      <c r="D723" s="17">
        <v>1099</v>
      </c>
      <c r="E723" s="10" t="s">
        <v>68</v>
      </c>
      <c r="F723" s="10" t="s">
        <v>68</v>
      </c>
      <c r="G723" s="10" t="s">
        <v>67</v>
      </c>
      <c r="H723" s="10" t="s">
        <v>789</v>
      </c>
      <c r="I723" s="10" t="s">
        <v>790</v>
      </c>
      <c r="J723" s="10">
        <v>1</v>
      </c>
      <c r="K723" s="18" t="s">
        <v>791</v>
      </c>
    </row>
    <row r="724" spans="1:11">
      <c r="A724" s="10">
        <v>2413</v>
      </c>
      <c r="B724" s="10" t="s">
        <v>792</v>
      </c>
      <c r="C724" s="10" t="s">
        <v>788</v>
      </c>
      <c r="D724" s="17">
        <v>1086</v>
      </c>
      <c r="E724" s="10" t="s">
        <v>68</v>
      </c>
      <c r="F724" s="10" t="s">
        <v>68</v>
      </c>
      <c r="G724" s="10" t="s">
        <v>67</v>
      </c>
      <c r="H724" s="10" t="s">
        <v>793</v>
      </c>
      <c r="I724" s="10" t="s">
        <v>152</v>
      </c>
      <c r="J724" s="10">
        <v>1</v>
      </c>
      <c r="K724" s="18" t="s">
        <v>794</v>
      </c>
    </row>
    <row r="725" spans="1:11">
      <c r="A725" s="10">
        <v>2414</v>
      </c>
      <c r="B725" s="10" t="s">
        <v>795</v>
      </c>
      <c r="C725" s="10" t="s">
        <v>767</v>
      </c>
      <c r="D725" s="17"/>
      <c r="E725" s="10" t="s">
        <v>4</v>
      </c>
      <c r="F725" s="10" t="s">
        <v>68</v>
      </c>
      <c r="G725" s="10" t="s">
        <v>67</v>
      </c>
      <c r="H725" s="10" t="s">
        <v>4</v>
      </c>
      <c r="I725" s="10" t="s">
        <v>4</v>
      </c>
      <c r="J725" s="10">
        <v>1</v>
      </c>
      <c r="K725" s="18" t="s">
        <v>796</v>
      </c>
    </row>
    <row r="726" spans="1:11" customFormat="1">
      <c r="A726" s="10">
        <v>2415</v>
      </c>
      <c r="B726" s="10" t="s">
        <v>4403</v>
      </c>
      <c r="C726" s="10" t="s">
        <v>767</v>
      </c>
      <c r="D726" s="17">
        <v>1062</v>
      </c>
      <c r="E726" s="10" t="s">
        <v>67</v>
      </c>
      <c r="F726" s="10" t="s">
        <v>67</v>
      </c>
      <c r="G726" s="10" t="s">
        <v>67</v>
      </c>
      <c r="H726" s="10" t="s">
        <v>4404</v>
      </c>
      <c r="I726" s="10" t="s">
        <v>328</v>
      </c>
      <c r="J726" s="10">
        <v>1</v>
      </c>
      <c r="K726" s="18" t="s">
        <v>4405</v>
      </c>
    </row>
    <row r="727" spans="1:11" customFormat="1">
      <c r="A727" s="10">
        <v>2416</v>
      </c>
      <c r="B727" s="10" t="s">
        <v>4406</v>
      </c>
      <c r="C727" s="10" t="s">
        <v>767</v>
      </c>
      <c r="D727" s="17"/>
      <c r="E727" s="10" t="s">
        <v>4</v>
      </c>
      <c r="F727" s="10" t="s">
        <v>67</v>
      </c>
      <c r="G727" s="10" t="s">
        <v>67</v>
      </c>
      <c r="H727" s="10" t="s">
        <v>292</v>
      </c>
      <c r="I727" s="10" t="s">
        <v>292</v>
      </c>
      <c r="J727" s="10">
        <v>1</v>
      </c>
      <c r="K727" s="18" t="s">
        <v>4407</v>
      </c>
    </row>
    <row r="728" spans="1:11" customFormat="1">
      <c r="A728" s="10">
        <v>2417</v>
      </c>
      <c r="B728" s="10" t="s">
        <v>4408</v>
      </c>
      <c r="C728" s="10" t="s">
        <v>767</v>
      </c>
      <c r="D728" s="17"/>
      <c r="E728" s="10" t="s">
        <v>68</v>
      </c>
      <c r="F728" s="10" t="s">
        <v>67</v>
      </c>
      <c r="G728" s="10" t="s">
        <v>67</v>
      </c>
      <c r="H728" s="10" t="s">
        <v>292</v>
      </c>
      <c r="I728" s="10" t="s">
        <v>292</v>
      </c>
      <c r="J728" s="10">
        <v>1</v>
      </c>
      <c r="K728" s="18" t="s">
        <v>4409</v>
      </c>
    </row>
    <row r="729" spans="1:11" customFormat="1">
      <c r="A729" s="10">
        <v>2418</v>
      </c>
      <c r="B729" s="10" t="s">
        <v>4410</v>
      </c>
      <c r="C729" s="10" t="s">
        <v>767</v>
      </c>
      <c r="D729" s="17"/>
      <c r="E729" s="10" t="s">
        <v>68</v>
      </c>
      <c r="F729" s="10" t="s">
        <v>67</v>
      </c>
      <c r="G729" s="10" t="s">
        <v>67</v>
      </c>
      <c r="H729" s="10" t="s">
        <v>292</v>
      </c>
      <c r="I729" s="10" t="s">
        <v>292</v>
      </c>
      <c r="J729" s="10">
        <v>1</v>
      </c>
      <c r="K729" s="18" t="s">
        <v>4409</v>
      </c>
    </row>
    <row r="730" spans="1:11">
      <c r="A730" s="10">
        <v>2419</v>
      </c>
      <c r="B730" s="10" t="s">
        <v>797</v>
      </c>
      <c r="C730" s="10" t="s">
        <v>767</v>
      </c>
      <c r="D730" s="17"/>
      <c r="E730" s="10" t="s">
        <v>68</v>
      </c>
      <c r="F730" s="10" t="s">
        <v>68</v>
      </c>
      <c r="G730" s="10" t="s">
        <v>67</v>
      </c>
      <c r="H730" s="10" t="s">
        <v>4</v>
      </c>
      <c r="I730" s="10" t="s">
        <v>4</v>
      </c>
      <c r="J730" s="10">
        <v>1</v>
      </c>
      <c r="K730" s="18" t="s">
        <v>798</v>
      </c>
    </row>
    <row r="731" spans="1:11">
      <c r="A731" s="10">
        <v>2420</v>
      </c>
      <c r="B731" s="10" t="s">
        <v>799</v>
      </c>
      <c r="C731" s="10" t="s">
        <v>767</v>
      </c>
      <c r="D731" s="17">
        <v>1072</v>
      </c>
      <c r="E731" s="10" t="s">
        <v>67</v>
      </c>
      <c r="F731" s="10" t="s">
        <v>68</v>
      </c>
      <c r="G731" s="10" t="s">
        <v>67</v>
      </c>
      <c r="H731" s="10" t="s">
        <v>800</v>
      </c>
      <c r="I731" s="10" t="s">
        <v>153</v>
      </c>
      <c r="J731" s="10">
        <v>1</v>
      </c>
      <c r="K731" s="18" t="s">
        <v>801</v>
      </c>
    </row>
    <row r="732" spans="1:11" customFormat="1">
      <c r="A732" s="10">
        <v>2422</v>
      </c>
      <c r="B732" s="10" t="s">
        <v>4411</v>
      </c>
      <c r="C732" s="10" t="s">
        <v>788</v>
      </c>
      <c r="D732" s="17"/>
      <c r="E732" s="10" t="s">
        <v>67</v>
      </c>
      <c r="F732" s="10" t="s">
        <v>67</v>
      </c>
      <c r="G732" s="10" t="s">
        <v>67</v>
      </c>
      <c r="H732" s="10" t="s">
        <v>292</v>
      </c>
      <c r="I732" s="10" t="s">
        <v>292</v>
      </c>
      <c r="J732" s="10">
        <v>1</v>
      </c>
      <c r="K732" s="18" t="s">
        <v>4412</v>
      </c>
    </row>
    <row r="733" spans="1:11" customFormat="1">
      <c r="A733" s="10">
        <v>2429</v>
      </c>
      <c r="B733" s="10" t="s">
        <v>802</v>
      </c>
      <c r="C733" s="10" t="s">
        <v>767</v>
      </c>
      <c r="D733" s="17">
        <v>1083</v>
      </c>
      <c r="E733" s="10" t="s">
        <v>4</v>
      </c>
      <c r="F733" s="10" t="s">
        <v>4</v>
      </c>
      <c r="G733" s="10" t="s">
        <v>4</v>
      </c>
      <c r="H733" s="10" t="s">
        <v>4</v>
      </c>
      <c r="I733" s="10" t="s">
        <v>4</v>
      </c>
      <c r="J733" s="10">
        <v>1</v>
      </c>
      <c r="K733" s="18" t="s">
        <v>804</v>
      </c>
    </row>
    <row r="734" spans="1:11">
      <c r="A734" s="10">
        <v>2430</v>
      </c>
      <c r="B734" s="10" t="s">
        <v>802</v>
      </c>
      <c r="C734" s="10" t="s">
        <v>767</v>
      </c>
      <c r="D734" s="17">
        <v>1084</v>
      </c>
      <c r="E734" s="10" t="s">
        <v>4</v>
      </c>
      <c r="F734" s="10" t="s">
        <v>68</v>
      </c>
      <c r="G734" s="10" t="s">
        <v>67</v>
      </c>
      <c r="H734" s="10" t="s">
        <v>803</v>
      </c>
      <c r="I734" s="10" t="s">
        <v>154</v>
      </c>
      <c r="J734" s="10">
        <v>1</v>
      </c>
      <c r="K734" s="18" t="s">
        <v>804</v>
      </c>
    </row>
    <row r="735" spans="1:11" customFormat="1">
      <c r="A735" s="10">
        <v>2436</v>
      </c>
      <c r="B735" s="10" t="s">
        <v>4413</v>
      </c>
      <c r="C735" s="10" t="s">
        <v>767</v>
      </c>
      <c r="D735" s="17"/>
      <c r="E735" s="10" t="s">
        <v>4</v>
      </c>
      <c r="F735" s="10" t="s">
        <v>67</v>
      </c>
      <c r="G735" s="10" t="s">
        <v>67</v>
      </c>
      <c r="H735" s="10" t="s">
        <v>292</v>
      </c>
      <c r="I735" s="10" t="s">
        <v>292</v>
      </c>
      <c r="J735" s="10">
        <v>1</v>
      </c>
      <c r="K735" s="18" t="s">
        <v>4414</v>
      </c>
    </row>
    <row r="736" spans="1:11" customFormat="1">
      <c r="A736" s="10">
        <v>2437</v>
      </c>
      <c r="B736" s="10" t="s">
        <v>4415</v>
      </c>
      <c r="C736" s="10" t="s">
        <v>767</v>
      </c>
      <c r="D736" s="17"/>
      <c r="E736" s="10" t="s">
        <v>4</v>
      </c>
      <c r="F736" s="10" t="s">
        <v>67</v>
      </c>
      <c r="G736" s="10" t="s">
        <v>67</v>
      </c>
      <c r="H736" s="10" t="s">
        <v>292</v>
      </c>
      <c r="I736" s="10" t="s">
        <v>292</v>
      </c>
      <c r="J736" s="10">
        <v>1</v>
      </c>
      <c r="K736" s="18" t="s">
        <v>4414</v>
      </c>
    </row>
    <row r="737" spans="1:11" customFormat="1">
      <c r="A737" s="10">
        <v>2438</v>
      </c>
      <c r="B737" s="10" t="s">
        <v>4416</v>
      </c>
      <c r="C737" s="10" t="s">
        <v>767</v>
      </c>
      <c r="D737" s="17"/>
      <c r="E737" s="10" t="s">
        <v>4</v>
      </c>
      <c r="F737" s="10" t="s">
        <v>67</v>
      </c>
      <c r="G737" s="10" t="s">
        <v>67</v>
      </c>
      <c r="H737" s="10" t="s">
        <v>292</v>
      </c>
      <c r="I737" s="10" t="s">
        <v>292</v>
      </c>
      <c r="J737" s="10">
        <v>1</v>
      </c>
      <c r="K737" s="18" t="s">
        <v>4414</v>
      </c>
    </row>
    <row r="738" spans="1:11" customFormat="1">
      <c r="A738" s="10">
        <v>2439</v>
      </c>
      <c r="B738" s="10" t="s">
        <v>4417</v>
      </c>
      <c r="C738" s="10" t="s">
        <v>767</v>
      </c>
      <c r="D738" s="17"/>
      <c r="E738" s="10" t="s">
        <v>68</v>
      </c>
      <c r="F738" s="10" t="s">
        <v>67</v>
      </c>
      <c r="G738" s="10" t="s">
        <v>67</v>
      </c>
      <c r="H738" s="10" t="s">
        <v>292</v>
      </c>
      <c r="I738" s="10" t="s">
        <v>292</v>
      </c>
      <c r="J738" s="10">
        <v>1</v>
      </c>
      <c r="K738" s="18" t="s">
        <v>4418</v>
      </c>
    </row>
    <row r="739" spans="1:11" customFormat="1">
      <c r="A739" s="10">
        <v>2440</v>
      </c>
      <c r="B739" s="10" t="s">
        <v>4419</v>
      </c>
      <c r="C739" s="10" t="s">
        <v>767</v>
      </c>
      <c r="D739" s="17"/>
      <c r="E739" s="10" t="s">
        <v>67</v>
      </c>
      <c r="F739" s="10" t="s">
        <v>67</v>
      </c>
      <c r="G739" s="10" t="s">
        <v>68</v>
      </c>
      <c r="H739" s="10" t="s">
        <v>292</v>
      </c>
      <c r="I739" s="10" t="s">
        <v>292</v>
      </c>
      <c r="J739" s="10">
        <v>1</v>
      </c>
      <c r="K739" s="18" t="s">
        <v>4420</v>
      </c>
    </row>
    <row r="740" spans="1:11" customFormat="1">
      <c r="A740" s="10">
        <v>2442</v>
      </c>
      <c r="B740" s="10" t="s">
        <v>4421</v>
      </c>
      <c r="C740" s="10" t="s">
        <v>767</v>
      </c>
      <c r="D740" s="17">
        <v>1123</v>
      </c>
      <c r="E740" s="10" t="s">
        <v>68</v>
      </c>
      <c r="F740" s="10" t="s">
        <v>67</v>
      </c>
      <c r="G740" s="10" t="s">
        <v>67</v>
      </c>
      <c r="H740" s="10" t="s">
        <v>4</v>
      </c>
      <c r="I740" s="10" t="s">
        <v>4</v>
      </c>
      <c r="J740" s="10">
        <v>1</v>
      </c>
      <c r="K740" s="18" t="s">
        <v>4422</v>
      </c>
    </row>
    <row r="741" spans="1:11" customFormat="1">
      <c r="A741" s="10">
        <v>2452</v>
      </c>
      <c r="B741" s="10" t="s">
        <v>4423</v>
      </c>
      <c r="C741" s="10" t="s">
        <v>767</v>
      </c>
      <c r="D741" s="17"/>
      <c r="E741" s="10" t="s">
        <v>68</v>
      </c>
      <c r="F741" s="10" t="s">
        <v>67</v>
      </c>
      <c r="G741" s="10" t="s">
        <v>67</v>
      </c>
      <c r="H741" s="10" t="s">
        <v>292</v>
      </c>
      <c r="I741" s="10" t="s">
        <v>292</v>
      </c>
      <c r="J741" s="10">
        <v>1</v>
      </c>
      <c r="K741" s="18" t="s">
        <v>4424</v>
      </c>
    </row>
    <row r="742" spans="1:11" customFormat="1">
      <c r="A742" s="10">
        <v>2454</v>
      </c>
      <c r="B742" s="10" t="s">
        <v>4425</v>
      </c>
      <c r="C742" s="10" t="s">
        <v>767</v>
      </c>
      <c r="D742" s="17">
        <v>1060</v>
      </c>
      <c r="E742" s="10" t="s">
        <v>68</v>
      </c>
      <c r="F742" s="10" t="s">
        <v>67</v>
      </c>
      <c r="G742" s="10" t="s">
        <v>67</v>
      </c>
      <c r="H742" s="10" t="s">
        <v>292</v>
      </c>
      <c r="I742" s="10" t="s">
        <v>292</v>
      </c>
      <c r="J742" s="10">
        <v>1</v>
      </c>
      <c r="K742" s="18" t="s">
        <v>808</v>
      </c>
    </row>
    <row r="743" spans="1:11">
      <c r="A743" s="10">
        <v>2455</v>
      </c>
      <c r="B743" s="10" t="s">
        <v>805</v>
      </c>
      <c r="C743" s="10" t="s">
        <v>767</v>
      </c>
      <c r="D743" s="17">
        <v>1094</v>
      </c>
      <c r="E743" s="10" t="s">
        <v>68</v>
      </c>
      <c r="F743" s="10" t="s">
        <v>68</v>
      </c>
      <c r="G743" s="10" t="s">
        <v>67</v>
      </c>
      <c r="H743" s="10" t="s">
        <v>806</v>
      </c>
      <c r="I743" s="10" t="s">
        <v>807</v>
      </c>
      <c r="J743" s="10">
        <v>1</v>
      </c>
      <c r="K743" s="18" t="s">
        <v>808</v>
      </c>
    </row>
    <row r="744" spans="1:11">
      <c r="A744" s="10">
        <v>2462</v>
      </c>
      <c r="B744" s="10" t="s">
        <v>809</v>
      </c>
      <c r="C744" s="10" t="s">
        <v>767</v>
      </c>
      <c r="D744" s="17"/>
      <c r="E744" s="10" t="s">
        <v>4</v>
      </c>
      <c r="F744" s="10" t="s">
        <v>68</v>
      </c>
      <c r="G744" s="10" t="s">
        <v>67</v>
      </c>
      <c r="H744" s="10" t="s">
        <v>810</v>
      </c>
      <c r="I744" s="10" t="s">
        <v>811</v>
      </c>
      <c r="J744" s="10">
        <v>1</v>
      </c>
      <c r="K744" s="18" t="s">
        <v>812</v>
      </c>
    </row>
    <row r="745" spans="1:11">
      <c r="A745" s="10">
        <v>2465</v>
      </c>
      <c r="B745" s="10" t="s">
        <v>813</v>
      </c>
      <c r="C745" s="10" t="s">
        <v>767</v>
      </c>
      <c r="D745" s="17">
        <v>1114</v>
      </c>
      <c r="E745" s="10" t="s">
        <v>4</v>
      </c>
      <c r="F745" s="10" t="s">
        <v>68</v>
      </c>
      <c r="G745" s="10" t="s">
        <v>67</v>
      </c>
      <c r="H745" s="10" t="s">
        <v>814</v>
      </c>
      <c r="I745" s="10" t="s">
        <v>155</v>
      </c>
      <c r="J745" s="10">
        <v>1</v>
      </c>
      <c r="K745" s="18" t="s">
        <v>815</v>
      </c>
    </row>
    <row r="746" spans="1:11" customFormat="1">
      <c r="A746" s="10">
        <v>2470</v>
      </c>
      <c r="B746" s="10" t="s">
        <v>4426</v>
      </c>
      <c r="C746" s="10" t="s">
        <v>767</v>
      </c>
      <c r="D746" s="17">
        <v>1123</v>
      </c>
      <c r="E746" s="10" t="s">
        <v>67</v>
      </c>
      <c r="F746" s="10" t="s">
        <v>67</v>
      </c>
      <c r="G746" s="10" t="s">
        <v>67</v>
      </c>
      <c r="H746" s="10" t="s">
        <v>4427</v>
      </c>
      <c r="I746" s="10" t="s">
        <v>329</v>
      </c>
      <c r="J746" s="10">
        <v>1</v>
      </c>
      <c r="K746" s="18" t="s">
        <v>4428</v>
      </c>
    </row>
    <row r="747" spans="1:11" customFormat="1">
      <c r="A747" s="10">
        <v>2471</v>
      </c>
      <c r="B747" s="10" t="s">
        <v>4429</v>
      </c>
      <c r="C747" s="10" t="s">
        <v>767</v>
      </c>
      <c r="D747" s="17"/>
      <c r="E747" s="10" t="s">
        <v>68</v>
      </c>
      <c r="F747" s="10" t="s">
        <v>67</v>
      </c>
      <c r="G747" s="10" t="s">
        <v>67</v>
      </c>
      <c r="H747" s="10" t="s">
        <v>292</v>
      </c>
      <c r="I747" s="10" t="s">
        <v>292</v>
      </c>
      <c r="J747" s="10">
        <v>1</v>
      </c>
      <c r="K747" s="18" t="s">
        <v>4428</v>
      </c>
    </row>
    <row r="748" spans="1:11" customFormat="1">
      <c r="A748" s="10">
        <v>2472</v>
      </c>
      <c r="B748" s="10" t="s">
        <v>4430</v>
      </c>
      <c r="C748" s="10" t="s">
        <v>767</v>
      </c>
      <c r="D748" s="17"/>
      <c r="E748" s="10" t="s">
        <v>68</v>
      </c>
      <c r="F748" s="10" t="s">
        <v>67</v>
      </c>
      <c r="G748" s="10" t="s">
        <v>67</v>
      </c>
      <c r="H748" s="10" t="s">
        <v>292</v>
      </c>
      <c r="I748" s="10" t="s">
        <v>292</v>
      </c>
      <c r="J748" s="10">
        <v>1</v>
      </c>
      <c r="K748" s="18" t="s">
        <v>4428</v>
      </c>
    </row>
    <row r="749" spans="1:11" customFormat="1">
      <c r="A749" s="10">
        <v>2473</v>
      </c>
      <c r="B749" s="10" t="s">
        <v>4431</v>
      </c>
      <c r="C749" s="10" t="s">
        <v>767</v>
      </c>
      <c r="D749" s="17"/>
      <c r="E749" s="10" t="s">
        <v>4</v>
      </c>
      <c r="F749" s="10" t="s">
        <v>67</v>
      </c>
      <c r="G749" s="10" t="s">
        <v>67</v>
      </c>
      <c r="H749" s="10" t="s">
        <v>292</v>
      </c>
      <c r="I749" s="10" t="s">
        <v>292</v>
      </c>
      <c r="J749" s="10">
        <v>1</v>
      </c>
      <c r="K749" s="18" t="s">
        <v>4432</v>
      </c>
    </row>
    <row r="750" spans="1:11" customFormat="1">
      <c r="A750" s="10">
        <v>2474</v>
      </c>
      <c r="B750" s="10" t="s">
        <v>4433</v>
      </c>
      <c r="C750" s="10" t="s">
        <v>767</v>
      </c>
      <c r="D750" s="17"/>
      <c r="E750" s="10" t="s">
        <v>68</v>
      </c>
      <c r="F750" s="10" t="s">
        <v>67</v>
      </c>
      <c r="G750" s="10" t="s">
        <v>67</v>
      </c>
      <c r="H750" s="10" t="s">
        <v>292</v>
      </c>
      <c r="I750" s="10" t="s">
        <v>292</v>
      </c>
      <c r="J750" s="10">
        <v>1</v>
      </c>
      <c r="K750" s="18" t="s">
        <v>4432</v>
      </c>
    </row>
    <row r="751" spans="1:11" customFormat="1">
      <c r="A751" s="10">
        <v>2475</v>
      </c>
      <c r="B751" s="10" t="s">
        <v>4434</v>
      </c>
      <c r="C751" s="10" t="s">
        <v>767</v>
      </c>
      <c r="D751" s="17"/>
      <c r="E751" s="10" t="s">
        <v>4</v>
      </c>
      <c r="F751" s="10" t="s">
        <v>67</v>
      </c>
      <c r="G751" s="10" t="s">
        <v>67</v>
      </c>
      <c r="H751" s="10" t="s">
        <v>292</v>
      </c>
      <c r="I751" s="10" t="s">
        <v>292</v>
      </c>
      <c r="J751" s="10">
        <v>1</v>
      </c>
      <c r="K751" s="18" t="s">
        <v>4432</v>
      </c>
    </row>
    <row r="752" spans="1:11" customFormat="1">
      <c r="A752" s="10">
        <v>2476</v>
      </c>
      <c r="B752" s="10" t="s">
        <v>4435</v>
      </c>
      <c r="C752" s="10" t="s">
        <v>767</v>
      </c>
      <c r="D752" s="17"/>
      <c r="E752" s="10" t="s">
        <v>4</v>
      </c>
      <c r="F752" s="10" t="s">
        <v>67</v>
      </c>
      <c r="G752" s="10" t="s">
        <v>67</v>
      </c>
      <c r="H752" s="10" t="s">
        <v>292</v>
      </c>
      <c r="I752" s="10" t="s">
        <v>292</v>
      </c>
      <c r="J752" s="10">
        <v>1</v>
      </c>
      <c r="K752" s="18" t="s">
        <v>4432</v>
      </c>
    </row>
    <row r="753" spans="1:11" customFormat="1">
      <c r="A753" s="10">
        <v>2477</v>
      </c>
      <c r="B753" s="10" t="s">
        <v>4436</v>
      </c>
      <c r="C753" s="10" t="s">
        <v>767</v>
      </c>
      <c r="D753" s="17"/>
      <c r="E753" s="10" t="s">
        <v>4</v>
      </c>
      <c r="F753" s="10" t="s">
        <v>67</v>
      </c>
      <c r="G753" s="10" t="s">
        <v>67</v>
      </c>
      <c r="H753" s="10" t="s">
        <v>292</v>
      </c>
      <c r="I753" s="10" t="s">
        <v>292</v>
      </c>
      <c r="J753" s="10">
        <v>1</v>
      </c>
      <c r="K753" s="18" t="s">
        <v>4432</v>
      </c>
    </row>
    <row r="754" spans="1:11" customFormat="1">
      <c r="A754" s="10">
        <v>2478</v>
      </c>
      <c r="B754" s="10" t="s">
        <v>4437</v>
      </c>
      <c r="C754" s="10" t="s">
        <v>767</v>
      </c>
      <c r="D754" s="17"/>
      <c r="E754" s="10" t="s">
        <v>68</v>
      </c>
      <c r="F754" s="10" t="s">
        <v>67</v>
      </c>
      <c r="G754" s="10" t="s">
        <v>67</v>
      </c>
      <c r="H754" s="10" t="s">
        <v>292</v>
      </c>
      <c r="I754" s="10" t="s">
        <v>292</v>
      </c>
      <c r="J754" s="10">
        <v>1</v>
      </c>
      <c r="K754" s="18" t="s">
        <v>4432</v>
      </c>
    </row>
    <row r="755" spans="1:11" customFormat="1">
      <c r="A755" s="10">
        <v>2479</v>
      </c>
      <c r="B755" s="10" t="s">
        <v>4438</v>
      </c>
      <c r="C755" s="10" t="s">
        <v>767</v>
      </c>
      <c r="D755" s="17"/>
      <c r="E755" s="10" t="s">
        <v>4</v>
      </c>
      <c r="F755" s="10" t="s">
        <v>67</v>
      </c>
      <c r="G755" s="10" t="s">
        <v>67</v>
      </c>
      <c r="H755" s="10" t="s">
        <v>292</v>
      </c>
      <c r="I755" s="10" t="s">
        <v>292</v>
      </c>
      <c r="J755" s="10">
        <v>1</v>
      </c>
      <c r="K755" s="18" t="s">
        <v>4432</v>
      </c>
    </row>
    <row r="756" spans="1:11" customFormat="1">
      <c r="A756" s="10">
        <v>2480</v>
      </c>
      <c r="B756" s="10" t="s">
        <v>4439</v>
      </c>
      <c r="C756" s="10" t="s">
        <v>767</v>
      </c>
      <c r="D756" s="17"/>
      <c r="E756" s="10" t="s">
        <v>68</v>
      </c>
      <c r="F756" s="10" t="s">
        <v>67</v>
      </c>
      <c r="G756" s="10" t="s">
        <v>67</v>
      </c>
      <c r="H756" s="10" t="s">
        <v>292</v>
      </c>
      <c r="I756" s="10" t="s">
        <v>292</v>
      </c>
      <c r="J756" s="10">
        <v>1</v>
      </c>
      <c r="K756" s="18" t="s">
        <v>4440</v>
      </c>
    </row>
    <row r="757" spans="1:11" customFormat="1">
      <c r="A757" s="10">
        <v>2497</v>
      </c>
      <c r="B757" s="10" t="s">
        <v>816</v>
      </c>
      <c r="C757" s="10" t="s">
        <v>767</v>
      </c>
      <c r="D757" s="17">
        <v>1085</v>
      </c>
      <c r="E757" s="10" t="s">
        <v>67</v>
      </c>
      <c r="F757" s="10" t="s">
        <v>67</v>
      </c>
      <c r="G757" s="10" t="s">
        <v>67</v>
      </c>
      <c r="H757" s="10" t="s">
        <v>4441</v>
      </c>
      <c r="I757" s="10" t="s">
        <v>330</v>
      </c>
      <c r="J757" s="10">
        <v>1</v>
      </c>
      <c r="K757" s="18" t="s">
        <v>818</v>
      </c>
    </row>
    <row r="758" spans="1:11">
      <c r="A758" s="10">
        <v>2498</v>
      </c>
      <c r="B758" s="10" t="s">
        <v>816</v>
      </c>
      <c r="C758" s="10" t="s">
        <v>767</v>
      </c>
      <c r="D758" s="17">
        <v>1056</v>
      </c>
      <c r="E758" s="10" t="s">
        <v>68</v>
      </c>
      <c r="F758" s="10" t="s">
        <v>68</v>
      </c>
      <c r="G758" s="10" t="s">
        <v>67</v>
      </c>
      <c r="H758" s="10" t="s">
        <v>817</v>
      </c>
      <c r="I758" s="10" t="s">
        <v>156</v>
      </c>
      <c r="J758" s="10">
        <v>1</v>
      </c>
      <c r="K758" s="18" t="s">
        <v>818</v>
      </c>
    </row>
    <row r="759" spans="1:11">
      <c r="A759" s="10">
        <v>2503</v>
      </c>
      <c r="B759" s="10" t="s">
        <v>819</v>
      </c>
      <c r="C759" s="10" t="s">
        <v>767</v>
      </c>
      <c r="D759" s="17">
        <v>1091</v>
      </c>
      <c r="E759" s="10" t="s">
        <v>67</v>
      </c>
      <c r="F759" s="10" t="s">
        <v>68</v>
      </c>
      <c r="G759" s="10" t="s">
        <v>67</v>
      </c>
      <c r="H759" s="10" t="s">
        <v>820</v>
      </c>
      <c r="I759" s="10" t="s">
        <v>157</v>
      </c>
      <c r="J759" s="10">
        <v>1</v>
      </c>
      <c r="K759" s="18" t="s">
        <v>821</v>
      </c>
    </row>
    <row r="760" spans="1:11" customFormat="1">
      <c r="A760" s="10">
        <v>2504</v>
      </c>
      <c r="B760" s="10" t="s">
        <v>4442</v>
      </c>
      <c r="C760" s="10" t="s">
        <v>767</v>
      </c>
      <c r="D760" s="17">
        <v>1091</v>
      </c>
      <c r="E760" s="10" t="s">
        <v>67</v>
      </c>
      <c r="F760" s="10" t="s">
        <v>67</v>
      </c>
      <c r="G760" s="10" t="s">
        <v>67</v>
      </c>
      <c r="H760" s="10" t="s">
        <v>4443</v>
      </c>
      <c r="I760" s="10" t="s">
        <v>157</v>
      </c>
      <c r="J760" s="10">
        <v>1</v>
      </c>
      <c r="K760" s="18" t="s">
        <v>821</v>
      </c>
    </row>
    <row r="761" spans="1:11">
      <c r="A761" s="10">
        <v>2506</v>
      </c>
      <c r="B761" s="10" t="s">
        <v>822</v>
      </c>
      <c r="C761" s="10" t="s">
        <v>788</v>
      </c>
      <c r="D761" s="17">
        <v>1103</v>
      </c>
      <c r="E761" s="10" t="s">
        <v>68</v>
      </c>
      <c r="F761" s="10" t="s">
        <v>68</v>
      </c>
      <c r="G761" s="10" t="s">
        <v>67</v>
      </c>
      <c r="H761" s="10" t="s">
        <v>823</v>
      </c>
      <c r="I761" s="10" t="s">
        <v>158</v>
      </c>
      <c r="J761" s="10">
        <v>1</v>
      </c>
      <c r="K761" s="18" t="s">
        <v>824</v>
      </c>
    </row>
    <row r="762" spans="1:11" customFormat="1">
      <c r="A762" s="10">
        <v>2527</v>
      </c>
      <c r="B762" s="10" t="s">
        <v>4444</v>
      </c>
      <c r="C762" s="10" t="s">
        <v>767</v>
      </c>
      <c r="D762" s="17">
        <v>1055</v>
      </c>
      <c r="E762" s="10" t="s">
        <v>4</v>
      </c>
      <c r="F762" s="10" t="s">
        <v>67</v>
      </c>
      <c r="G762" s="10" t="s">
        <v>67</v>
      </c>
      <c r="H762" s="10" t="s">
        <v>4445</v>
      </c>
      <c r="I762" s="10" t="s">
        <v>331</v>
      </c>
      <c r="J762" s="10">
        <v>1</v>
      </c>
      <c r="K762" s="18" t="s">
        <v>4446</v>
      </c>
    </row>
    <row r="763" spans="1:11">
      <c r="A763" s="10">
        <v>2528</v>
      </c>
      <c r="B763" s="10" t="s">
        <v>825</v>
      </c>
      <c r="C763" s="10" t="s">
        <v>767</v>
      </c>
      <c r="D763" s="17"/>
      <c r="E763" s="10" t="s">
        <v>68</v>
      </c>
      <c r="F763" s="10" t="s">
        <v>68</v>
      </c>
      <c r="G763" s="10" t="s">
        <v>67</v>
      </c>
      <c r="H763" s="10" t="s">
        <v>826</v>
      </c>
      <c r="I763" s="10" t="s">
        <v>4</v>
      </c>
      <c r="J763" s="10">
        <v>1</v>
      </c>
      <c r="K763" s="18" t="s">
        <v>827</v>
      </c>
    </row>
    <row r="764" spans="1:11">
      <c r="A764" s="10">
        <v>2529</v>
      </c>
      <c r="B764" s="10" t="s">
        <v>828</v>
      </c>
      <c r="C764" s="10" t="s">
        <v>767</v>
      </c>
      <c r="D764" s="17">
        <v>1071</v>
      </c>
      <c r="E764" s="10" t="s">
        <v>4</v>
      </c>
      <c r="F764" s="10" t="s">
        <v>68</v>
      </c>
      <c r="G764" s="10" t="s">
        <v>67</v>
      </c>
      <c r="H764" s="10" t="s">
        <v>829</v>
      </c>
      <c r="I764" s="10" t="s">
        <v>159</v>
      </c>
      <c r="J764" s="10">
        <v>1</v>
      </c>
      <c r="K764" s="18" t="s">
        <v>827</v>
      </c>
    </row>
    <row r="765" spans="1:11" customFormat="1">
      <c r="A765" s="10">
        <v>2530</v>
      </c>
      <c r="B765" s="10" t="s">
        <v>4447</v>
      </c>
      <c r="C765" s="10" t="s">
        <v>767</v>
      </c>
      <c r="D765" s="17"/>
      <c r="E765" s="10" t="s">
        <v>4</v>
      </c>
      <c r="F765" s="10" t="s">
        <v>67</v>
      </c>
      <c r="G765" s="10" t="s">
        <v>67</v>
      </c>
      <c r="H765" s="10" t="s">
        <v>4</v>
      </c>
      <c r="I765" s="10" t="s">
        <v>4</v>
      </c>
      <c r="J765" s="10">
        <v>1</v>
      </c>
      <c r="K765" s="18" t="s">
        <v>827</v>
      </c>
    </row>
    <row r="766" spans="1:11">
      <c r="A766" s="10">
        <v>2540</v>
      </c>
      <c r="B766" s="10" t="s">
        <v>830</v>
      </c>
      <c r="C766" s="10" t="s">
        <v>788</v>
      </c>
      <c r="D766" s="17">
        <v>1125</v>
      </c>
      <c r="E766" s="10" t="s">
        <v>4</v>
      </c>
      <c r="F766" s="10" t="s">
        <v>68</v>
      </c>
      <c r="G766" s="10" t="s">
        <v>67</v>
      </c>
      <c r="H766" s="10" t="s">
        <v>831</v>
      </c>
      <c r="I766" s="10" t="s">
        <v>832</v>
      </c>
      <c r="J766" s="10">
        <v>1</v>
      </c>
      <c r="K766" s="18" t="s">
        <v>833</v>
      </c>
    </row>
    <row r="767" spans="1:11" customFormat="1">
      <c r="A767" s="10">
        <v>2552</v>
      </c>
      <c r="B767" s="10" t="s">
        <v>4448</v>
      </c>
      <c r="C767" s="10" t="s">
        <v>788</v>
      </c>
      <c r="D767" s="17"/>
      <c r="E767" s="10" t="s">
        <v>4</v>
      </c>
      <c r="F767" s="10" t="s">
        <v>67</v>
      </c>
      <c r="G767" s="10" t="s">
        <v>67</v>
      </c>
      <c r="H767" s="10" t="s">
        <v>292</v>
      </c>
      <c r="I767" s="10" t="s">
        <v>292</v>
      </c>
      <c r="J767" s="10">
        <v>1</v>
      </c>
      <c r="K767" s="18" t="s">
        <v>4449</v>
      </c>
    </row>
    <row r="768" spans="1:11" customFormat="1">
      <c r="A768" s="10">
        <v>2553</v>
      </c>
      <c r="B768" s="10" t="s">
        <v>4450</v>
      </c>
      <c r="C768" s="10" t="s">
        <v>788</v>
      </c>
      <c r="D768" s="17"/>
      <c r="E768" s="10" t="s">
        <v>4</v>
      </c>
      <c r="F768" s="10" t="s">
        <v>67</v>
      </c>
      <c r="G768" s="10" t="s">
        <v>67</v>
      </c>
      <c r="H768" s="10" t="s">
        <v>292</v>
      </c>
      <c r="I768" s="10" t="s">
        <v>292</v>
      </c>
      <c r="J768" s="10">
        <v>1</v>
      </c>
      <c r="K768" s="18" t="s">
        <v>4451</v>
      </c>
    </row>
    <row r="769" spans="1:11" customFormat="1">
      <c r="A769" s="10">
        <v>2554</v>
      </c>
      <c r="B769" s="10" t="s">
        <v>4452</v>
      </c>
      <c r="C769" s="10" t="s">
        <v>788</v>
      </c>
      <c r="D769" s="17"/>
      <c r="E769" s="10" t="s">
        <v>4</v>
      </c>
      <c r="F769" s="10" t="s">
        <v>67</v>
      </c>
      <c r="G769" s="10" t="s">
        <v>67</v>
      </c>
      <c r="H769" s="10" t="s">
        <v>292</v>
      </c>
      <c r="I769" s="10" t="s">
        <v>292</v>
      </c>
      <c r="J769" s="10">
        <v>1</v>
      </c>
      <c r="K769" s="18" t="s">
        <v>4451</v>
      </c>
    </row>
    <row r="770" spans="1:11" customFormat="1">
      <c r="A770" s="10">
        <v>2555</v>
      </c>
      <c r="B770" s="10" t="s">
        <v>4453</v>
      </c>
      <c r="C770" s="10" t="s">
        <v>788</v>
      </c>
      <c r="D770" s="17"/>
      <c r="E770" s="10" t="s">
        <v>4</v>
      </c>
      <c r="F770" s="10" t="s">
        <v>67</v>
      </c>
      <c r="G770" s="10" t="s">
        <v>67</v>
      </c>
      <c r="H770" s="10" t="s">
        <v>292</v>
      </c>
      <c r="I770" s="10" t="s">
        <v>292</v>
      </c>
      <c r="J770" s="10">
        <v>1</v>
      </c>
      <c r="K770" s="18" t="s">
        <v>4451</v>
      </c>
    </row>
    <row r="771" spans="1:11" customFormat="1">
      <c r="A771" s="10">
        <v>2556</v>
      </c>
      <c r="B771" s="10" t="s">
        <v>4454</v>
      </c>
      <c r="C771" s="10" t="s">
        <v>788</v>
      </c>
      <c r="D771" s="17"/>
      <c r="E771" s="10" t="s">
        <v>4</v>
      </c>
      <c r="F771" s="10" t="s">
        <v>67</v>
      </c>
      <c r="G771" s="10" t="s">
        <v>67</v>
      </c>
      <c r="H771" s="10" t="s">
        <v>292</v>
      </c>
      <c r="I771" s="10" t="s">
        <v>292</v>
      </c>
      <c r="J771" s="10">
        <v>1</v>
      </c>
      <c r="K771" s="18" t="s">
        <v>4451</v>
      </c>
    </row>
    <row r="772" spans="1:11" customFormat="1">
      <c r="A772" s="10">
        <v>2557</v>
      </c>
      <c r="B772" s="10" t="s">
        <v>4455</v>
      </c>
      <c r="C772" s="10" t="s">
        <v>788</v>
      </c>
      <c r="D772" s="17"/>
      <c r="E772" s="10" t="s">
        <v>4</v>
      </c>
      <c r="F772" s="10" t="s">
        <v>4</v>
      </c>
      <c r="G772" s="10" t="s">
        <v>4</v>
      </c>
      <c r="H772" s="10" t="s">
        <v>4</v>
      </c>
      <c r="I772" s="10" t="s">
        <v>4</v>
      </c>
      <c r="J772" s="10">
        <v>7</v>
      </c>
      <c r="K772" s="18" t="s">
        <v>4451</v>
      </c>
    </row>
    <row r="773" spans="1:11" customFormat="1">
      <c r="A773" s="10">
        <v>2558</v>
      </c>
      <c r="B773" s="10" t="s">
        <v>4456</v>
      </c>
      <c r="C773" s="10" t="s">
        <v>788</v>
      </c>
      <c r="D773" s="17"/>
      <c r="E773" s="10" t="s">
        <v>67</v>
      </c>
      <c r="F773" s="10" t="s">
        <v>67</v>
      </c>
      <c r="G773" s="10" t="s">
        <v>67</v>
      </c>
      <c r="H773" s="10" t="s">
        <v>292</v>
      </c>
      <c r="I773" s="10" t="s">
        <v>292</v>
      </c>
      <c r="J773" s="10">
        <v>1</v>
      </c>
      <c r="K773" s="18" t="s">
        <v>4457</v>
      </c>
    </row>
    <row r="774" spans="1:11" customFormat="1">
      <c r="A774" s="10">
        <v>2597</v>
      </c>
      <c r="B774" s="10" t="s">
        <v>4458</v>
      </c>
      <c r="C774" s="10" t="s">
        <v>788</v>
      </c>
      <c r="D774" s="17"/>
      <c r="E774" s="10" t="s">
        <v>68</v>
      </c>
      <c r="F774" s="10" t="s">
        <v>67</v>
      </c>
      <c r="G774" s="10" t="s">
        <v>67</v>
      </c>
      <c r="H774" s="10" t="s">
        <v>292</v>
      </c>
      <c r="I774" s="10" t="s">
        <v>292</v>
      </c>
      <c r="J774" s="10">
        <v>1</v>
      </c>
      <c r="K774" s="18" t="s">
        <v>4459</v>
      </c>
    </row>
    <row r="775" spans="1:11">
      <c r="A775" s="10">
        <v>2605</v>
      </c>
      <c r="B775" s="10" t="s">
        <v>834</v>
      </c>
      <c r="C775" s="10" t="s">
        <v>835</v>
      </c>
      <c r="D775" s="17">
        <v>1063</v>
      </c>
      <c r="E775" s="10" t="s">
        <v>68</v>
      </c>
      <c r="F775" s="10" t="s">
        <v>68</v>
      </c>
      <c r="G775" s="10" t="s">
        <v>67</v>
      </c>
      <c r="H775" s="10" t="s">
        <v>836</v>
      </c>
      <c r="I775" s="10" t="s">
        <v>160</v>
      </c>
      <c r="J775" s="10">
        <v>1</v>
      </c>
      <c r="K775" s="18" t="s">
        <v>837</v>
      </c>
    </row>
    <row r="776" spans="1:11">
      <c r="A776" s="10">
        <v>2606</v>
      </c>
      <c r="B776" s="10" t="s">
        <v>838</v>
      </c>
      <c r="C776" s="10" t="s">
        <v>767</v>
      </c>
      <c r="D776" s="17"/>
      <c r="E776" s="10" t="s">
        <v>68</v>
      </c>
      <c r="F776" s="10" t="s">
        <v>68</v>
      </c>
      <c r="G776" s="10" t="s">
        <v>67</v>
      </c>
      <c r="H776" s="10" t="s">
        <v>4</v>
      </c>
      <c r="I776" s="10" t="s">
        <v>4</v>
      </c>
      <c r="J776" s="10">
        <v>1</v>
      </c>
      <c r="K776" s="18" t="s">
        <v>837</v>
      </c>
    </row>
    <row r="777" spans="1:11">
      <c r="A777" s="10">
        <v>2623</v>
      </c>
      <c r="B777" s="10" t="s">
        <v>839</v>
      </c>
      <c r="C777" s="10" t="s">
        <v>835</v>
      </c>
      <c r="D777" s="17">
        <v>1066</v>
      </c>
      <c r="E777" s="10" t="s">
        <v>68</v>
      </c>
      <c r="F777" s="10" t="s">
        <v>68</v>
      </c>
      <c r="G777" s="10" t="s">
        <v>67</v>
      </c>
      <c r="H777" s="10" t="s">
        <v>840</v>
      </c>
      <c r="I777" s="10" t="s">
        <v>161</v>
      </c>
      <c r="J777" s="10">
        <v>1</v>
      </c>
      <c r="K777" s="18" t="s">
        <v>841</v>
      </c>
    </row>
    <row r="778" spans="1:11">
      <c r="A778" s="10">
        <v>2624</v>
      </c>
      <c r="B778" s="10" t="s">
        <v>839</v>
      </c>
      <c r="C778" s="10" t="s">
        <v>835</v>
      </c>
      <c r="D778" s="17">
        <v>1089</v>
      </c>
      <c r="E778" s="10" t="s">
        <v>68</v>
      </c>
      <c r="F778" s="10" t="s">
        <v>68</v>
      </c>
      <c r="G778" s="10" t="s">
        <v>67</v>
      </c>
      <c r="H778" s="10" t="s">
        <v>521</v>
      </c>
      <c r="I778" s="10" t="s">
        <v>162</v>
      </c>
      <c r="J778" s="10">
        <v>1</v>
      </c>
      <c r="K778" s="18" t="s">
        <v>841</v>
      </c>
    </row>
    <row r="779" spans="1:11" customFormat="1">
      <c r="A779" s="10">
        <v>2629</v>
      </c>
      <c r="B779" s="10" t="s">
        <v>4460</v>
      </c>
      <c r="C779" s="10" t="s">
        <v>835</v>
      </c>
      <c r="D779" s="17"/>
      <c r="E779" s="10" t="s">
        <v>67</v>
      </c>
      <c r="F779" s="10" t="s">
        <v>67</v>
      </c>
      <c r="G779" s="10" t="s">
        <v>67</v>
      </c>
      <c r="H779" s="10" t="s">
        <v>292</v>
      </c>
      <c r="I779" s="10" t="s">
        <v>292</v>
      </c>
      <c r="J779" s="10">
        <v>1</v>
      </c>
      <c r="K779" s="18" t="s">
        <v>841</v>
      </c>
    </row>
    <row r="780" spans="1:11" customFormat="1">
      <c r="A780" s="10">
        <v>2630</v>
      </c>
      <c r="B780" s="10" t="s">
        <v>4461</v>
      </c>
      <c r="C780" s="10" t="s">
        <v>835</v>
      </c>
      <c r="D780" s="17"/>
      <c r="E780" s="10" t="s">
        <v>67</v>
      </c>
      <c r="F780" s="10" t="s">
        <v>67</v>
      </c>
      <c r="G780" s="10" t="s">
        <v>67</v>
      </c>
      <c r="H780" s="10" t="s">
        <v>292</v>
      </c>
      <c r="I780" s="10" t="s">
        <v>292</v>
      </c>
      <c r="J780" s="10">
        <v>1</v>
      </c>
      <c r="K780" s="18" t="s">
        <v>841</v>
      </c>
    </row>
    <row r="781" spans="1:11" customFormat="1">
      <c r="A781" s="10">
        <v>2632</v>
      </c>
      <c r="B781" s="10" t="s">
        <v>4462</v>
      </c>
      <c r="C781" s="10" t="s">
        <v>835</v>
      </c>
      <c r="D781" s="17"/>
      <c r="E781" s="10" t="s">
        <v>67</v>
      </c>
      <c r="F781" s="10" t="s">
        <v>67</v>
      </c>
      <c r="G781" s="10" t="s">
        <v>67</v>
      </c>
      <c r="H781" s="10" t="s">
        <v>292</v>
      </c>
      <c r="I781" s="10" t="s">
        <v>292</v>
      </c>
      <c r="J781" s="10">
        <v>1</v>
      </c>
      <c r="K781" s="18" t="s">
        <v>841</v>
      </c>
    </row>
    <row r="782" spans="1:11" customFormat="1">
      <c r="A782" s="10">
        <v>2635</v>
      </c>
      <c r="B782" s="10" t="s">
        <v>4463</v>
      </c>
      <c r="C782" s="10" t="s">
        <v>835</v>
      </c>
      <c r="D782" s="17"/>
      <c r="E782" s="10" t="s">
        <v>68</v>
      </c>
      <c r="F782" s="10" t="s">
        <v>67</v>
      </c>
      <c r="G782" s="10" t="s">
        <v>67</v>
      </c>
      <c r="H782" s="10" t="s">
        <v>292</v>
      </c>
      <c r="I782" s="10" t="s">
        <v>292</v>
      </c>
      <c r="J782" s="10">
        <v>1</v>
      </c>
      <c r="K782" s="18" t="s">
        <v>841</v>
      </c>
    </row>
    <row r="783" spans="1:11">
      <c r="A783" s="10">
        <v>2646</v>
      </c>
      <c r="B783" s="10" t="s">
        <v>842</v>
      </c>
      <c r="C783" s="10" t="s">
        <v>788</v>
      </c>
      <c r="D783" s="17">
        <v>1109</v>
      </c>
      <c r="E783" s="10" t="s">
        <v>68</v>
      </c>
      <c r="F783" s="10" t="s">
        <v>68</v>
      </c>
      <c r="G783" s="10" t="s">
        <v>67</v>
      </c>
      <c r="H783" s="10" t="s">
        <v>843</v>
      </c>
      <c r="I783" s="10" t="s">
        <v>163</v>
      </c>
      <c r="J783" s="10">
        <v>1</v>
      </c>
      <c r="K783" s="18" t="s">
        <v>844</v>
      </c>
    </row>
    <row r="784" spans="1:11" customFormat="1">
      <c r="A784" s="10">
        <v>2660</v>
      </c>
      <c r="B784" s="10" t="s">
        <v>4464</v>
      </c>
      <c r="C784" s="10" t="s">
        <v>767</v>
      </c>
      <c r="D784" s="17"/>
      <c r="E784" s="10" t="s">
        <v>4</v>
      </c>
      <c r="F784" s="10" t="s">
        <v>4</v>
      </c>
      <c r="G784" s="10" t="s">
        <v>4</v>
      </c>
      <c r="H784" s="10" t="s">
        <v>4</v>
      </c>
      <c r="I784" s="10" t="s">
        <v>4</v>
      </c>
      <c r="J784" s="10">
        <v>1</v>
      </c>
      <c r="K784" s="18" t="s">
        <v>4465</v>
      </c>
    </row>
    <row r="785" spans="1:11" customFormat="1">
      <c r="A785" s="10">
        <v>2665</v>
      </c>
      <c r="B785" s="10" t="s">
        <v>4466</v>
      </c>
      <c r="C785" s="10" t="s">
        <v>788</v>
      </c>
      <c r="D785" s="17">
        <v>1083</v>
      </c>
      <c r="E785" s="10" t="s">
        <v>4</v>
      </c>
      <c r="F785" s="10" t="s">
        <v>4</v>
      </c>
      <c r="G785" s="10" t="s">
        <v>4</v>
      </c>
      <c r="H785" s="10" t="s">
        <v>4</v>
      </c>
      <c r="I785" s="10" t="s">
        <v>4</v>
      </c>
      <c r="J785" s="10">
        <v>1</v>
      </c>
      <c r="K785" s="18" t="s">
        <v>4467</v>
      </c>
    </row>
    <row r="786" spans="1:11" customFormat="1">
      <c r="A786" s="10">
        <v>2681</v>
      </c>
      <c r="B786" s="10" t="s">
        <v>4468</v>
      </c>
      <c r="C786" s="10" t="s">
        <v>767</v>
      </c>
      <c r="D786" s="17"/>
      <c r="E786" s="10" t="s">
        <v>68</v>
      </c>
      <c r="F786" s="10" t="s">
        <v>67</v>
      </c>
      <c r="G786" s="10" t="s">
        <v>67</v>
      </c>
      <c r="H786" s="10" t="s">
        <v>292</v>
      </c>
      <c r="I786" s="10" t="s">
        <v>292</v>
      </c>
      <c r="J786" s="10">
        <v>1</v>
      </c>
      <c r="K786" s="18" t="s">
        <v>4469</v>
      </c>
    </row>
    <row r="787" spans="1:11" customFormat="1">
      <c r="A787" s="10">
        <v>2682</v>
      </c>
      <c r="B787" s="10" t="s">
        <v>4470</v>
      </c>
      <c r="C787" s="10" t="s">
        <v>846</v>
      </c>
      <c r="D787" s="17">
        <v>1110</v>
      </c>
      <c r="E787" s="10" t="s">
        <v>68</v>
      </c>
      <c r="F787" s="10" t="s">
        <v>67</v>
      </c>
      <c r="G787" s="10" t="s">
        <v>67</v>
      </c>
      <c r="H787" s="10" t="s">
        <v>4471</v>
      </c>
      <c r="I787" s="10" t="s">
        <v>292</v>
      </c>
      <c r="J787" s="10">
        <v>1</v>
      </c>
      <c r="K787" s="18" t="s">
        <v>4472</v>
      </c>
    </row>
    <row r="788" spans="1:11">
      <c r="A788" s="10">
        <v>2683</v>
      </c>
      <c r="B788" s="10" t="s">
        <v>845</v>
      </c>
      <c r="C788" s="10" t="s">
        <v>846</v>
      </c>
      <c r="D788" s="17">
        <v>1123</v>
      </c>
      <c r="E788" s="10" t="s">
        <v>4</v>
      </c>
      <c r="F788" s="10" t="s">
        <v>68</v>
      </c>
      <c r="G788" s="10" t="s">
        <v>67</v>
      </c>
      <c r="H788" s="10" t="s">
        <v>292</v>
      </c>
      <c r="I788" s="10" t="s">
        <v>292</v>
      </c>
      <c r="J788" s="10">
        <v>1</v>
      </c>
      <c r="K788" s="18" t="s">
        <v>847</v>
      </c>
    </row>
    <row r="789" spans="1:11" customFormat="1">
      <c r="A789" s="10">
        <v>2685</v>
      </c>
      <c r="B789" s="10" t="s">
        <v>4473</v>
      </c>
      <c r="C789" s="10" t="s">
        <v>4474</v>
      </c>
      <c r="D789" s="17"/>
      <c r="E789" s="10" t="s">
        <v>68</v>
      </c>
      <c r="F789" s="10" t="s">
        <v>67</v>
      </c>
      <c r="G789" s="10" t="s">
        <v>67</v>
      </c>
      <c r="H789" s="10" t="s">
        <v>292</v>
      </c>
      <c r="I789" s="10" t="s">
        <v>292</v>
      </c>
      <c r="J789" s="10">
        <v>1</v>
      </c>
      <c r="K789" s="18" t="s">
        <v>4475</v>
      </c>
    </row>
    <row r="790" spans="1:11" customFormat="1">
      <c r="A790" s="10">
        <v>2686</v>
      </c>
      <c r="B790" s="10" t="s">
        <v>4476</v>
      </c>
      <c r="C790" s="10" t="s">
        <v>4474</v>
      </c>
      <c r="D790" s="17"/>
      <c r="E790" s="10" t="s">
        <v>4</v>
      </c>
      <c r="F790" s="10" t="s">
        <v>67</v>
      </c>
      <c r="G790" s="10" t="s">
        <v>67</v>
      </c>
      <c r="H790" s="10" t="s">
        <v>292</v>
      </c>
      <c r="I790" s="10" t="s">
        <v>292</v>
      </c>
      <c r="J790" s="10">
        <v>1</v>
      </c>
      <c r="K790" s="18" t="s">
        <v>4477</v>
      </c>
    </row>
    <row r="791" spans="1:11" customFormat="1">
      <c r="A791" s="10">
        <v>2687</v>
      </c>
      <c r="B791" s="10" t="s">
        <v>4478</v>
      </c>
      <c r="C791" s="10" t="s">
        <v>4474</v>
      </c>
      <c r="D791" s="17"/>
      <c r="E791" s="10" t="s">
        <v>67</v>
      </c>
      <c r="F791" s="10" t="s">
        <v>67</v>
      </c>
      <c r="G791" s="10" t="s">
        <v>67</v>
      </c>
      <c r="H791" s="10" t="s">
        <v>292</v>
      </c>
      <c r="I791" s="10" t="s">
        <v>292</v>
      </c>
      <c r="J791" s="10">
        <v>1</v>
      </c>
      <c r="K791" s="18" t="s">
        <v>4477</v>
      </c>
    </row>
    <row r="792" spans="1:11" customFormat="1">
      <c r="A792" s="10">
        <v>2688</v>
      </c>
      <c r="B792" s="10" t="s">
        <v>4479</v>
      </c>
      <c r="C792" s="10" t="s">
        <v>846</v>
      </c>
      <c r="D792" s="17"/>
      <c r="E792" s="10" t="s">
        <v>68</v>
      </c>
      <c r="F792" s="10" t="s">
        <v>67</v>
      </c>
      <c r="G792" s="10" t="s">
        <v>67</v>
      </c>
      <c r="H792" s="10" t="s">
        <v>292</v>
      </c>
      <c r="I792" s="10" t="s">
        <v>292</v>
      </c>
      <c r="J792" s="10">
        <v>1</v>
      </c>
      <c r="K792" s="18" t="s">
        <v>4480</v>
      </c>
    </row>
    <row r="793" spans="1:11" customFormat="1">
      <c r="A793" s="10">
        <v>2690</v>
      </c>
      <c r="B793" s="10" t="s">
        <v>4481</v>
      </c>
      <c r="C793" s="10" t="s">
        <v>846</v>
      </c>
      <c r="D793" s="17"/>
      <c r="E793" s="10" t="s">
        <v>68</v>
      </c>
      <c r="F793" s="10" t="s">
        <v>67</v>
      </c>
      <c r="G793" s="10" t="s">
        <v>67</v>
      </c>
      <c r="H793" s="10" t="s">
        <v>292</v>
      </c>
      <c r="I793" s="10" t="s">
        <v>292</v>
      </c>
      <c r="J793" s="10">
        <v>1</v>
      </c>
      <c r="K793" s="18" t="s">
        <v>4482</v>
      </c>
    </row>
    <row r="794" spans="1:11" customFormat="1">
      <c r="A794" s="10">
        <v>2691</v>
      </c>
      <c r="B794" s="10" t="s">
        <v>4483</v>
      </c>
      <c r="C794" s="10" t="s">
        <v>846</v>
      </c>
      <c r="D794" s="17"/>
      <c r="E794" s="10" t="s">
        <v>68</v>
      </c>
      <c r="F794" s="10" t="s">
        <v>67</v>
      </c>
      <c r="G794" s="10" t="s">
        <v>67</v>
      </c>
      <c r="H794" s="10" t="s">
        <v>292</v>
      </c>
      <c r="I794" s="10" t="s">
        <v>292</v>
      </c>
      <c r="J794" s="10">
        <v>1</v>
      </c>
      <c r="K794" s="18" t="s">
        <v>4482</v>
      </c>
    </row>
    <row r="795" spans="1:11" customFormat="1">
      <c r="A795" s="10">
        <v>2692</v>
      </c>
      <c r="B795" s="10" t="s">
        <v>4484</v>
      </c>
      <c r="C795" s="10" t="s">
        <v>846</v>
      </c>
      <c r="D795" s="17"/>
      <c r="E795" s="10" t="s">
        <v>68</v>
      </c>
      <c r="F795" s="10" t="s">
        <v>67</v>
      </c>
      <c r="G795" s="10" t="s">
        <v>67</v>
      </c>
      <c r="H795" s="10" t="s">
        <v>292</v>
      </c>
      <c r="I795" s="10" t="s">
        <v>292</v>
      </c>
      <c r="J795" s="10">
        <v>1</v>
      </c>
      <c r="K795" s="18" t="s">
        <v>4482</v>
      </c>
    </row>
    <row r="796" spans="1:11">
      <c r="A796" s="10">
        <v>2694</v>
      </c>
      <c r="B796" s="10" t="s">
        <v>5077</v>
      </c>
      <c r="C796" s="10" t="s">
        <v>848</v>
      </c>
      <c r="D796" s="17">
        <v>960</v>
      </c>
      <c r="E796" s="10" t="s">
        <v>68</v>
      </c>
      <c r="F796" s="10" t="s">
        <v>68</v>
      </c>
      <c r="G796" s="10" t="s">
        <v>67</v>
      </c>
      <c r="H796" s="10" t="s">
        <v>849</v>
      </c>
      <c r="I796" s="10" t="s">
        <v>164</v>
      </c>
      <c r="J796" s="10">
        <v>1</v>
      </c>
      <c r="K796" s="18" t="s">
        <v>850</v>
      </c>
    </row>
    <row r="797" spans="1:11" customFormat="1">
      <c r="A797" s="10">
        <v>2695</v>
      </c>
      <c r="B797" s="10" t="s">
        <v>4485</v>
      </c>
      <c r="C797" s="10" t="s">
        <v>848</v>
      </c>
      <c r="D797" s="17">
        <v>1075</v>
      </c>
      <c r="E797" s="10" t="s">
        <v>67</v>
      </c>
      <c r="F797" s="10" t="s">
        <v>67</v>
      </c>
      <c r="G797" s="10" t="s">
        <v>67</v>
      </c>
      <c r="H797" s="10" t="s">
        <v>292</v>
      </c>
      <c r="I797" s="10" t="s">
        <v>292</v>
      </c>
      <c r="J797" s="10">
        <v>1</v>
      </c>
      <c r="K797" s="18" t="s">
        <v>4486</v>
      </c>
    </row>
    <row r="798" spans="1:11" customFormat="1">
      <c r="A798" s="10">
        <v>2696</v>
      </c>
      <c r="B798" s="10" t="s">
        <v>4487</v>
      </c>
      <c r="C798" s="10" t="s">
        <v>848</v>
      </c>
      <c r="D798" s="17"/>
      <c r="E798" s="10" t="s">
        <v>68</v>
      </c>
      <c r="F798" s="10" t="s">
        <v>67</v>
      </c>
      <c r="G798" s="10" t="s">
        <v>67</v>
      </c>
      <c r="H798" s="10" t="s">
        <v>292</v>
      </c>
      <c r="I798" s="10" t="s">
        <v>292</v>
      </c>
      <c r="J798" s="10">
        <v>1</v>
      </c>
      <c r="K798" s="18" t="s">
        <v>4486</v>
      </c>
    </row>
    <row r="799" spans="1:11" customFormat="1">
      <c r="A799" s="10">
        <v>2699</v>
      </c>
      <c r="B799" s="10" t="s">
        <v>4488</v>
      </c>
      <c r="C799" s="10" t="s">
        <v>848</v>
      </c>
      <c r="D799" s="17"/>
      <c r="E799" s="10" t="s">
        <v>4</v>
      </c>
      <c r="F799" s="10" t="s">
        <v>67</v>
      </c>
      <c r="G799" s="10" t="s">
        <v>67</v>
      </c>
      <c r="H799" s="10" t="s">
        <v>292</v>
      </c>
      <c r="I799" s="10" t="s">
        <v>292</v>
      </c>
      <c r="J799" s="10">
        <v>1</v>
      </c>
      <c r="K799" s="18" t="s">
        <v>4489</v>
      </c>
    </row>
    <row r="800" spans="1:11" customFormat="1">
      <c r="A800" s="10">
        <v>2700</v>
      </c>
      <c r="B800" s="10" t="s">
        <v>4490</v>
      </c>
      <c r="C800" s="10" t="s">
        <v>848</v>
      </c>
      <c r="D800" s="17"/>
      <c r="E800" s="10" t="s">
        <v>4</v>
      </c>
      <c r="F800" s="10" t="s">
        <v>67</v>
      </c>
      <c r="G800" s="10" t="s">
        <v>67</v>
      </c>
      <c r="H800" s="10" t="s">
        <v>292</v>
      </c>
      <c r="I800" s="10" t="s">
        <v>292</v>
      </c>
      <c r="J800" s="10">
        <v>1</v>
      </c>
      <c r="K800" s="18" t="s">
        <v>4491</v>
      </c>
    </row>
    <row r="801" spans="1:11" customFormat="1">
      <c r="A801" s="10">
        <v>2701</v>
      </c>
      <c r="B801" s="10" t="s">
        <v>4492</v>
      </c>
      <c r="C801" s="10" t="s">
        <v>848</v>
      </c>
      <c r="D801" s="17"/>
      <c r="E801" s="10" t="s">
        <v>67</v>
      </c>
      <c r="F801" s="10" t="s">
        <v>67</v>
      </c>
      <c r="G801" s="10" t="s">
        <v>67</v>
      </c>
      <c r="H801" s="10" t="s">
        <v>292</v>
      </c>
      <c r="I801" s="10" t="s">
        <v>292</v>
      </c>
      <c r="J801" s="10">
        <v>1</v>
      </c>
      <c r="K801" s="18" t="s">
        <v>4493</v>
      </c>
    </row>
    <row r="802" spans="1:11" customFormat="1">
      <c r="A802" s="10">
        <v>2702</v>
      </c>
      <c r="B802" s="10" t="s">
        <v>4494</v>
      </c>
      <c r="C802" s="10" t="s">
        <v>848</v>
      </c>
      <c r="D802" s="17"/>
      <c r="E802" s="10" t="s">
        <v>67</v>
      </c>
      <c r="F802" s="10" t="s">
        <v>67</v>
      </c>
      <c r="G802" s="10" t="s">
        <v>67</v>
      </c>
      <c r="H802" s="10" t="s">
        <v>292</v>
      </c>
      <c r="I802" s="10" t="s">
        <v>292</v>
      </c>
      <c r="J802" s="10">
        <v>1</v>
      </c>
      <c r="K802" s="18" t="s">
        <v>4495</v>
      </c>
    </row>
    <row r="803" spans="1:11" customFormat="1">
      <c r="A803" s="10">
        <v>2703</v>
      </c>
      <c r="B803" s="10" t="s">
        <v>4496</v>
      </c>
      <c r="C803" s="10" t="s">
        <v>848</v>
      </c>
      <c r="D803" s="17"/>
      <c r="E803" s="10" t="s">
        <v>67</v>
      </c>
      <c r="F803" s="10" t="s">
        <v>67</v>
      </c>
      <c r="G803" s="10" t="s">
        <v>67</v>
      </c>
      <c r="H803" s="10" t="s">
        <v>292</v>
      </c>
      <c r="I803" s="10" t="s">
        <v>292</v>
      </c>
      <c r="J803" s="10">
        <v>1</v>
      </c>
      <c r="K803" s="18" t="s">
        <v>4495</v>
      </c>
    </row>
    <row r="804" spans="1:11" customFormat="1">
      <c r="A804" s="10">
        <v>2704</v>
      </c>
      <c r="B804" s="10" t="s">
        <v>4497</v>
      </c>
      <c r="C804" s="10" t="s">
        <v>848</v>
      </c>
      <c r="D804" s="17"/>
      <c r="E804" s="10" t="s">
        <v>67</v>
      </c>
      <c r="F804" s="10" t="s">
        <v>67</v>
      </c>
      <c r="G804" s="10" t="s">
        <v>67</v>
      </c>
      <c r="H804" s="10" t="s">
        <v>292</v>
      </c>
      <c r="I804" s="10" t="s">
        <v>292</v>
      </c>
      <c r="J804" s="10">
        <v>1</v>
      </c>
      <c r="K804" s="18" t="s">
        <v>4498</v>
      </c>
    </row>
    <row r="805" spans="1:11" customFormat="1">
      <c r="A805" s="10">
        <v>2706</v>
      </c>
      <c r="B805" s="10" t="s">
        <v>4499</v>
      </c>
      <c r="C805" s="10" t="s">
        <v>848</v>
      </c>
      <c r="D805" s="17"/>
      <c r="E805" s="10" t="s">
        <v>4</v>
      </c>
      <c r="F805" s="10" t="s">
        <v>67</v>
      </c>
      <c r="G805" s="10" t="s">
        <v>67</v>
      </c>
      <c r="H805" s="10" t="s">
        <v>292</v>
      </c>
      <c r="I805" s="10" t="s">
        <v>292</v>
      </c>
      <c r="J805" s="10">
        <v>1</v>
      </c>
      <c r="K805" s="18" t="s">
        <v>4500</v>
      </c>
    </row>
    <row r="806" spans="1:11" customFormat="1">
      <c r="A806" s="10">
        <v>2707</v>
      </c>
      <c r="B806" s="10" t="s">
        <v>4501</v>
      </c>
      <c r="C806" s="10" t="s">
        <v>848</v>
      </c>
      <c r="D806" s="17"/>
      <c r="E806" s="10" t="s">
        <v>68</v>
      </c>
      <c r="F806" s="10" t="s">
        <v>67</v>
      </c>
      <c r="G806" s="10" t="s">
        <v>67</v>
      </c>
      <c r="H806" s="10" t="s">
        <v>292</v>
      </c>
      <c r="I806" s="10" t="s">
        <v>292</v>
      </c>
      <c r="J806" s="10">
        <v>1</v>
      </c>
      <c r="K806" s="18" t="s">
        <v>4502</v>
      </c>
    </row>
    <row r="807" spans="1:11" customFormat="1">
      <c r="A807" s="10">
        <v>2708</v>
      </c>
      <c r="B807" s="10" t="s">
        <v>4503</v>
      </c>
      <c r="C807" s="10" t="s">
        <v>848</v>
      </c>
      <c r="D807" s="17"/>
      <c r="E807" s="10" t="s">
        <v>68</v>
      </c>
      <c r="F807" s="10" t="s">
        <v>67</v>
      </c>
      <c r="G807" s="10" t="s">
        <v>67</v>
      </c>
      <c r="H807" s="10" t="s">
        <v>292</v>
      </c>
      <c r="I807" s="10" t="s">
        <v>292</v>
      </c>
      <c r="J807" s="10">
        <v>1</v>
      </c>
      <c r="K807" s="18" t="s">
        <v>4504</v>
      </c>
    </row>
    <row r="808" spans="1:11" customFormat="1">
      <c r="A808" s="10">
        <v>2709</v>
      </c>
      <c r="B808" s="10" t="s">
        <v>4505</v>
      </c>
      <c r="C808" s="10" t="s">
        <v>848</v>
      </c>
      <c r="D808" s="17"/>
      <c r="E808" s="10" t="s">
        <v>68</v>
      </c>
      <c r="F808" s="10" t="s">
        <v>67</v>
      </c>
      <c r="G808" s="10" t="s">
        <v>67</v>
      </c>
      <c r="H808" s="10" t="s">
        <v>292</v>
      </c>
      <c r="I808" s="10" t="s">
        <v>292</v>
      </c>
      <c r="J808" s="10">
        <v>1</v>
      </c>
      <c r="K808" s="18" t="s">
        <v>4504</v>
      </c>
    </row>
    <row r="809" spans="1:11" customFormat="1">
      <c r="A809" s="10">
        <v>2710</v>
      </c>
      <c r="B809" s="10" t="s">
        <v>4506</v>
      </c>
      <c r="C809" s="10" t="s">
        <v>848</v>
      </c>
      <c r="D809" s="17"/>
      <c r="E809" s="10" t="s">
        <v>68</v>
      </c>
      <c r="F809" s="10" t="s">
        <v>67</v>
      </c>
      <c r="G809" s="10" t="s">
        <v>67</v>
      </c>
      <c r="H809" s="10" t="s">
        <v>292</v>
      </c>
      <c r="I809" s="10" t="s">
        <v>292</v>
      </c>
      <c r="J809" s="10">
        <v>1</v>
      </c>
      <c r="K809" s="18" t="s">
        <v>4504</v>
      </c>
    </row>
    <row r="810" spans="1:11">
      <c r="A810" s="10">
        <v>2712</v>
      </c>
      <c r="B810" s="10" t="s">
        <v>851</v>
      </c>
      <c r="C810" s="10" t="s">
        <v>848</v>
      </c>
      <c r="D810" s="17">
        <v>1116</v>
      </c>
      <c r="E810" s="10" t="s">
        <v>4</v>
      </c>
      <c r="F810" s="10" t="s">
        <v>68</v>
      </c>
      <c r="G810" s="10" t="s">
        <v>67</v>
      </c>
      <c r="H810" s="10" t="s">
        <v>852</v>
      </c>
      <c r="I810" s="10" t="s">
        <v>165</v>
      </c>
      <c r="J810" s="10">
        <v>1</v>
      </c>
      <c r="K810" s="18" t="s">
        <v>853</v>
      </c>
    </row>
    <row r="811" spans="1:11">
      <c r="A811" s="10">
        <v>2713</v>
      </c>
      <c r="B811" s="10" t="s">
        <v>854</v>
      </c>
      <c r="C811" s="10" t="s">
        <v>848</v>
      </c>
      <c r="D811" s="17">
        <v>1095</v>
      </c>
      <c r="E811" s="10" t="s">
        <v>68</v>
      </c>
      <c r="F811" s="10" t="s">
        <v>68</v>
      </c>
      <c r="G811" s="10" t="s">
        <v>67</v>
      </c>
      <c r="H811" s="10" t="s">
        <v>855</v>
      </c>
      <c r="I811" s="10" t="s">
        <v>166</v>
      </c>
      <c r="J811" s="10">
        <v>1</v>
      </c>
      <c r="K811" s="18" t="s">
        <v>856</v>
      </c>
    </row>
    <row r="812" spans="1:11" customFormat="1">
      <c r="A812" s="10">
        <v>2714</v>
      </c>
      <c r="B812" s="10" t="s">
        <v>4507</v>
      </c>
      <c r="C812" s="10" t="s">
        <v>848</v>
      </c>
      <c r="D812" s="17"/>
      <c r="E812" s="10" t="s">
        <v>68</v>
      </c>
      <c r="F812" s="10" t="s">
        <v>67</v>
      </c>
      <c r="G812" s="10" t="s">
        <v>67</v>
      </c>
      <c r="H812" s="10" t="s">
        <v>292</v>
      </c>
      <c r="I812" s="10" t="s">
        <v>292</v>
      </c>
      <c r="J812" s="10">
        <v>1</v>
      </c>
      <c r="K812" s="18" t="s">
        <v>856</v>
      </c>
    </row>
    <row r="813" spans="1:11">
      <c r="A813" s="10">
        <v>2715</v>
      </c>
      <c r="B813" s="10" t="s">
        <v>857</v>
      </c>
      <c r="C813" s="10" t="s">
        <v>848</v>
      </c>
      <c r="D813" s="17">
        <v>1071</v>
      </c>
      <c r="E813" s="10" t="s">
        <v>4</v>
      </c>
      <c r="F813" s="10" t="s">
        <v>68</v>
      </c>
      <c r="G813" s="10" t="s">
        <v>67</v>
      </c>
      <c r="H813" s="10" t="s">
        <v>858</v>
      </c>
      <c r="I813" s="10" t="s">
        <v>292</v>
      </c>
      <c r="J813" s="10">
        <v>1</v>
      </c>
      <c r="K813" s="18" t="s">
        <v>859</v>
      </c>
    </row>
    <row r="814" spans="1:11">
      <c r="A814" s="10">
        <v>2720</v>
      </c>
      <c r="B814" s="10" t="s">
        <v>860</v>
      </c>
      <c r="C814" s="10" t="s">
        <v>848</v>
      </c>
      <c r="D814" s="17">
        <v>1051</v>
      </c>
      <c r="E814" s="10" t="s">
        <v>4</v>
      </c>
      <c r="F814" s="10" t="s">
        <v>68</v>
      </c>
      <c r="G814" s="10" t="s">
        <v>67</v>
      </c>
      <c r="H814" s="10" t="s">
        <v>861</v>
      </c>
      <c r="I814" s="10" t="s">
        <v>862</v>
      </c>
      <c r="J814" s="10">
        <v>1</v>
      </c>
      <c r="K814" s="18" t="s">
        <v>863</v>
      </c>
    </row>
    <row r="815" spans="1:11">
      <c r="A815" s="10">
        <v>2721</v>
      </c>
      <c r="B815" s="10" t="s">
        <v>864</v>
      </c>
      <c r="C815" s="10" t="s">
        <v>848</v>
      </c>
      <c r="D815" s="17">
        <v>1105</v>
      </c>
      <c r="E815" s="10" t="s">
        <v>4</v>
      </c>
      <c r="F815" s="10" t="s">
        <v>68</v>
      </c>
      <c r="G815" s="10" t="s">
        <v>67</v>
      </c>
      <c r="H815" s="10" t="s">
        <v>865</v>
      </c>
      <c r="I815" s="10" t="s">
        <v>866</v>
      </c>
      <c r="J815" s="10">
        <v>1</v>
      </c>
      <c r="K815" s="18" t="s">
        <v>867</v>
      </c>
    </row>
    <row r="816" spans="1:11">
      <c r="A816" s="10">
        <v>2730</v>
      </c>
      <c r="B816" s="10" t="s">
        <v>868</v>
      </c>
      <c r="C816" s="10" t="s">
        <v>869</v>
      </c>
      <c r="D816" s="17">
        <v>1064</v>
      </c>
      <c r="E816" s="10" t="s">
        <v>4</v>
      </c>
      <c r="F816" s="10" t="s">
        <v>68</v>
      </c>
      <c r="G816" s="10" t="s">
        <v>67</v>
      </c>
      <c r="H816" s="10" t="s">
        <v>870</v>
      </c>
      <c r="I816" s="10" t="s">
        <v>167</v>
      </c>
      <c r="J816" s="10">
        <v>1</v>
      </c>
      <c r="K816" s="18" t="s">
        <v>871</v>
      </c>
    </row>
    <row r="817" spans="1:11">
      <c r="A817" s="10">
        <v>2736</v>
      </c>
      <c r="B817" s="10" t="s">
        <v>872</v>
      </c>
      <c r="C817" s="10" t="s">
        <v>869</v>
      </c>
      <c r="D817" s="17">
        <v>1093</v>
      </c>
      <c r="E817" s="10" t="s">
        <v>68</v>
      </c>
      <c r="F817" s="10" t="s">
        <v>68</v>
      </c>
      <c r="G817" s="10" t="s">
        <v>67</v>
      </c>
      <c r="H817" s="10" t="s">
        <v>873</v>
      </c>
      <c r="I817" s="10" t="s">
        <v>874</v>
      </c>
      <c r="J817" s="10">
        <v>1</v>
      </c>
      <c r="K817" s="18" t="s">
        <v>875</v>
      </c>
    </row>
    <row r="818" spans="1:11" customFormat="1">
      <c r="A818" s="10">
        <v>2737</v>
      </c>
      <c r="B818" s="10" t="s">
        <v>4508</v>
      </c>
      <c r="C818" s="10" t="s">
        <v>869</v>
      </c>
      <c r="D818" s="17"/>
      <c r="E818" s="10" t="s">
        <v>68</v>
      </c>
      <c r="F818" s="10" t="s">
        <v>67</v>
      </c>
      <c r="G818" s="10" t="s">
        <v>67</v>
      </c>
      <c r="H818" s="10" t="s">
        <v>292</v>
      </c>
      <c r="I818" s="10" t="s">
        <v>292</v>
      </c>
      <c r="J818" s="10">
        <v>1</v>
      </c>
      <c r="K818" s="18" t="s">
        <v>4509</v>
      </c>
    </row>
    <row r="819" spans="1:11">
      <c r="A819" s="10">
        <v>2742</v>
      </c>
      <c r="B819" s="10" t="s">
        <v>876</v>
      </c>
      <c r="C819" s="10" t="s">
        <v>869</v>
      </c>
      <c r="D819" s="17">
        <v>1126</v>
      </c>
      <c r="E819" s="10" t="s">
        <v>68</v>
      </c>
      <c r="F819" s="10" t="s">
        <v>68</v>
      </c>
      <c r="G819" s="10" t="s">
        <v>67</v>
      </c>
      <c r="H819" s="10" t="s">
        <v>877</v>
      </c>
      <c r="I819" s="10" t="s">
        <v>168</v>
      </c>
      <c r="J819" s="10">
        <v>1</v>
      </c>
      <c r="K819" s="18" t="s">
        <v>878</v>
      </c>
    </row>
    <row r="820" spans="1:11" customFormat="1">
      <c r="A820" s="10">
        <v>2789</v>
      </c>
      <c r="B820" s="10" t="s">
        <v>4510</v>
      </c>
      <c r="C820" s="10" t="s">
        <v>869</v>
      </c>
      <c r="D820" s="17">
        <v>971</v>
      </c>
      <c r="E820" s="10" t="s">
        <v>4</v>
      </c>
      <c r="F820" s="10" t="s">
        <v>67</v>
      </c>
      <c r="G820" s="10" t="s">
        <v>67</v>
      </c>
      <c r="H820" s="10" t="s">
        <v>4511</v>
      </c>
      <c r="I820" s="10" t="s">
        <v>4</v>
      </c>
      <c r="J820" s="10">
        <v>1</v>
      </c>
      <c r="K820" s="18" t="s">
        <v>4512</v>
      </c>
    </row>
    <row r="821" spans="1:11" customFormat="1">
      <c r="A821" s="10">
        <v>2790</v>
      </c>
      <c r="B821" s="10" t="s">
        <v>4513</v>
      </c>
      <c r="C821" s="10" t="s">
        <v>869</v>
      </c>
      <c r="D821" s="17">
        <v>1062</v>
      </c>
      <c r="E821" s="10" t="s">
        <v>68</v>
      </c>
      <c r="F821" s="10" t="s">
        <v>67</v>
      </c>
      <c r="G821" s="10" t="s">
        <v>67</v>
      </c>
      <c r="H821" s="10" t="s">
        <v>4514</v>
      </c>
      <c r="I821" s="10" t="s">
        <v>292</v>
      </c>
      <c r="J821" s="10">
        <v>1</v>
      </c>
      <c r="K821" s="18" t="s">
        <v>4515</v>
      </c>
    </row>
    <row r="822" spans="1:11" customFormat="1">
      <c r="A822" s="10">
        <v>2791</v>
      </c>
      <c r="B822" s="10" t="s">
        <v>4516</v>
      </c>
      <c r="C822" s="10" t="s">
        <v>869</v>
      </c>
      <c r="D822" s="17">
        <v>1106</v>
      </c>
      <c r="E822" s="10" t="s">
        <v>68</v>
      </c>
      <c r="F822" s="10" t="s">
        <v>67</v>
      </c>
      <c r="G822" s="10" t="s">
        <v>67</v>
      </c>
      <c r="H822" s="10" t="s">
        <v>292</v>
      </c>
      <c r="I822" s="10" t="s">
        <v>292</v>
      </c>
      <c r="J822" s="10">
        <v>1</v>
      </c>
      <c r="K822" s="18" t="s">
        <v>4517</v>
      </c>
    </row>
    <row r="823" spans="1:11" customFormat="1">
      <c r="A823" s="10">
        <v>2792</v>
      </c>
      <c r="B823" s="10" t="s">
        <v>4518</v>
      </c>
      <c r="C823" s="10" t="s">
        <v>869</v>
      </c>
      <c r="D823" s="17"/>
      <c r="E823" s="10" t="s">
        <v>68</v>
      </c>
      <c r="F823" s="10" t="s">
        <v>67</v>
      </c>
      <c r="G823" s="10" t="s">
        <v>67</v>
      </c>
      <c r="H823" s="10" t="s">
        <v>292</v>
      </c>
      <c r="I823" s="10" t="s">
        <v>292</v>
      </c>
      <c r="J823" s="10">
        <v>1</v>
      </c>
      <c r="K823" s="18" t="s">
        <v>4517</v>
      </c>
    </row>
    <row r="824" spans="1:11" customFormat="1">
      <c r="A824" s="10">
        <v>2793</v>
      </c>
      <c r="B824" s="10" t="s">
        <v>4519</v>
      </c>
      <c r="C824" s="10" t="s">
        <v>869</v>
      </c>
      <c r="D824" s="17"/>
      <c r="E824" s="10" t="s">
        <v>4</v>
      </c>
      <c r="F824" s="10" t="s">
        <v>67</v>
      </c>
      <c r="G824" s="10" t="s">
        <v>67</v>
      </c>
      <c r="H824" s="10" t="s">
        <v>292</v>
      </c>
      <c r="I824" s="10" t="s">
        <v>292</v>
      </c>
      <c r="J824" s="10">
        <v>1</v>
      </c>
      <c r="K824" s="18" t="s">
        <v>4517</v>
      </c>
    </row>
    <row r="825" spans="1:11" customFormat="1">
      <c r="A825" s="10">
        <v>2794</v>
      </c>
      <c r="B825" s="10" t="s">
        <v>4520</v>
      </c>
      <c r="C825" s="10" t="s">
        <v>869</v>
      </c>
      <c r="D825" s="17"/>
      <c r="E825" s="10" t="s">
        <v>68</v>
      </c>
      <c r="F825" s="10" t="s">
        <v>67</v>
      </c>
      <c r="G825" s="10" t="s">
        <v>67</v>
      </c>
      <c r="H825" s="10" t="s">
        <v>4521</v>
      </c>
      <c r="I825" s="10" t="s">
        <v>292</v>
      </c>
      <c r="J825" s="10">
        <v>1</v>
      </c>
      <c r="K825" s="18" t="s">
        <v>4517</v>
      </c>
    </row>
    <row r="826" spans="1:11" customFormat="1">
      <c r="A826" s="10">
        <v>2795</v>
      </c>
      <c r="B826" s="10" t="s">
        <v>4522</v>
      </c>
      <c r="C826" s="10" t="s">
        <v>869</v>
      </c>
      <c r="D826" s="17">
        <v>1072</v>
      </c>
      <c r="E826" s="10" t="s">
        <v>68</v>
      </c>
      <c r="F826" s="10" t="s">
        <v>67</v>
      </c>
      <c r="G826" s="10" t="s">
        <v>67</v>
      </c>
      <c r="H826" s="10" t="s">
        <v>4523</v>
      </c>
      <c r="I826" s="10" t="s">
        <v>332</v>
      </c>
      <c r="J826" s="10">
        <v>1</v>
      </c>
      <c r="K826" s="18" t="s">
        <v>4524</v>
      </c>
    </row>
    <row r="827" spans="1:11" customFormat="1">
      <c r="A827" s="10">
        <v>2796</v>
      </c>
      <c r="B827" s="10" t="s">
        <v>4525</v>
      </c>
      <c r="C827" s="10" t="s">
        <v>869</v>
      </c>
      <c r="D827" s="17">
        <v>1081</v>
      </c>
      <c r="E827" s="10" t="s">
        <v>67</v>
      </c>
      <c r="F827" s="10" t="s">
        <v>67</v>
      </c>
      <c r="G827" s="10" t="s">
        <v>67</v>
      </c>
      <c r="H827" s="10" t="s">
        <v>4526</v>
      </c>
      <c r="I827" s="10" t="s">
        <v>292</v>
      </c>
      <c r="J827" s="10">
        <v>1</v>
      </c>
      <c r="K827" s="18" t="s">
        <v>4527</v>
      </c>
    </row>
    <row r="828" spans="1:11" customFormat="1">
      <c r="A828" s="10">
        <v>2797</v>
      </c>
      <c r="B828" s="10" t="s">
        <v>4528</v>
      </c>
      <c r="C828" s="10" t="s">
        <v>869</v>
      </c>
      <c r="D828" s="17">
        <v>1125</v>
      </c>
      <c r="E828" s="10" t="s">
        <v>68</v>
      </c>
      <c r="F828" s="10" t="s">
        <v>67</v>
      </c>
      <c r="G828" s="10" t="s">
        <v>67</v>
      </c>
      <c r="H828" s="10" t="s">
        <v>4529</v>
      </c>
      <c r="I828" s="10" t="s">
        <v>292</v>
      </c>
      <c r="J828" s="10">
        <v>1</v>
      </c>
      <c r="K828" s="18" t="s">
        <v>4530</v>
      </c>
    </row>
    <row r="829" spans="1:11" customFormat="1">
      <c r="A829" s="10">
        <v>2798</v>
      </c>
      <c r="B829" s="10" t="s">
        <v>4531</v>
      </c>
      <c r="C829" s="10" t="s">
        <v>869</v>
      </c>
      <c r="D829" s="17">
        <v>1081</v>
      </c>
      <c r="E829" s="10" t="s">
        <v>67</v>
      </c>
      <c r="F829" s="10" t="s">
        <v>67</v>
      </c>
      <c r="G829" s="10" t="s">
        <v>67</v>
      </c>
      <c r="H829" s="10" t="s">
        <v>4532</v>
      </c>
      <c r="I829" s="10" t="s">
        <v>292</v>
      </c>
      <c r="J829" s="10">
        <v>1</v>
      </c>
      <c r="K829" s="18" t="s">
        <v>4533</v>
      </c>
    </row>
    <row r="830" spans="1:11" customFormat="1">
      <c r="A830" s="10">
        <v>2799</v>
      </c>
      <c r="B830" s="10" t="s">
        <v>4534</v>
      </c>
      <c r="C830" s="10" t="s">
        <v>869</v>
      </c>
      <c r="D830" s="17"/>
      <c r="E830" s="10" t="s">
        <v>68</v>
      </c>
      <c r="F830" s="10" t="s">
        <v>67</v>
      </c>
      <c r="G830" s="10" t="s">
        <v>67</v>
      </c>
      <c r="H830" s="10" t="s">
        <v>292</v>
      </c>
      <c r="I830" s="10" t="s">
        <v>292</v>
      </c>
      <c r="J830" s="10">
        <v>1</v>
      </c>
      <c r="K830" s="18" t="s">
        <v>4533</v>
      </c>
    </row>
    <row r="831" spans="1:11" customFormat="1">
      <c r="A831" s="10">
        <v>2800</v>
      </c>
      <c r="B831" s="10" t="s">
        <v>4535</v>
      </c>
      <c r="C831" s="10" t="s">
        <v>869</v>
      </c>
      <c r="D831" s="17">
        <v>1098</v>
      </c>
      <c r="E831" s="10" t="s">
        <v>68</v>
      </c>
      <c r="F831" s="10" t="s">
        <v>67</v>
      </c>
      <c r="G831" s="10" t="s">
        <v>67</v>
      </c>
      <c r="H831" s="10" t="s">
        <v>4536</v>
      </c>
      <c r="I831" s="10" t="s">
        <v>292</v>
      </c>
      <c r="J831" s="10">
        <v>1</v>
      </c>
      <c r="K831" s="18" t="s">
        <v>4537</v>
      </c>
    </row>
    <row r="832" spans="1:11" customFormat="1">
      <c r="A832" s="10">
        <v>2801</v>
      </c>
      <c r="B832" s="10" t="s">
        <v>4538</v>
      </c>
      <c r="C832" s="10" t="s">
        <v>869</v>
      </c>
      <c r="D832" s="17">
        <v>1098</v>
      </c>
      <c r="E832" s="10" t="s">
        <v>68</v>
      </c>
      <c r="F832" s="10" t="s">
        <v>67</v>
      </c>
      <c r="G832" s="10" t="s">
        <v>67</v>
      </c>
      <c r="H832" s="10" t="s">
        <v>4539</v>
      </c>
      <c r="I832" s="10" t="s">
        <v>292</v>
      </c>
      <c r="J832" s="10">
        <v>1</v>
      </c>
      <c r="K832" s="18" t="s">
        <v>4537</v>
      </c>
    </row>
    <row r="833" spans="1:11">
      <c r="A833" s="10">
        <v>2802</v>
      </c>
      <c r="B833" s="10" t="s">
        <v>879</v>
      </c>
      <c r="C833" s="10" t="s">
        <v>869</v>
      </c>
      <c r="D833" s="17">
        <v>1113</v>
      </c>
      <c r="E833" s="10" t="s">
        <v>68</v>
      </c>
      <c r="F833" s="10" t="s">
        <v>68</v>
      </c>
      <c r="G833" s="10" t="s">
        <v>67</v>
      </c>
      <c r="H833" s="10" t="s">
        <v>880</v>
      </c>
      <c r="I833" s="10" t="s">
        <v>169</v>
      </c>
      <c r="J833" s="10">
        <v>1</v>
      </c>
      <c r="K833" s="18" t="s">
        <v>881</v>
      </c>
    </row>
    <row r="834" spans="1:11" customFormat="1">
      <c r="A834" s="10">
        <v>2803</v>
      </c>
      <c r="B834" s="10" t="s">
        <v>4540</v>
      </c>
      <c r="C834" s="10" t="s">
        <v>869</v>
      </c>
      <c r="D834" s="17">
        <v>1124</v>
      </c>
      <c r="E834" s="10" t="s">
        <v>67</v>
      </c>
      <c r="F834" s="10" t="s">
        <v>67</v>
      </c>
      <c r="G834" s="10" t="s">
        <v>67</v>
      </c>
      <c r="H834" s="10" t="s">
        <v>4541</v>
      </c>
      <c r="I834" s="10" t="s">
        <v>292</v>
      </c>
      <c r="J834" s="10">
        <v>1</v>
      </c>
      <c r="K834" s="18" t="s">
        <v>4542</v>
      </c>
    </row>
    <row r="835" spans="1:11" customFormat="1">
      <c r="A835" s="10">
        <v>2808</v>
      </c>
      <c r="B835" s="10" t="s">
        <v>4543</v>
      </c>
      <c r="C835" s="10" t="s">
        <v>869</v>
      </c>
      <c r="D835" s="17"/>
      <c r="E835" s="10" t="s">
        <v>68</v>
      </c>
      <c r="F835" s="10" t="s">
        <v>67</v>
      </c>
      <c r="G835" s="10" t="s">
        <v>67</v>
      </c>
      <c r="H835" s="10" t="s">
        <v>292</v>
      </c>
      <c r="I835" s="10" t="s">
        <v>292</v>
      </c>
      <c r="J835" s="10">
        <v>1</v>
      </c>
      <c r="K835" s="18" t="s">
        <v>4544</v>
      </c>
    </row>
    <row r="836" spans="1:11" customFormat="1">
      <c r="A836" s="10">
        <v>2810</v>
      </c>
      <c r="B836" s="10" t="s">
        <v>4545</v>
      </c>
      <c r="C836" s="10" t="s">
        <v>869</v>
      </c>
      <c r="D836" s="17">
        <v>1052</v>
      </c>
      <c r="E836" s="10" t="s">
        <v>68</v>
      </c>
      <c r="F836" s="10" t="s">
        <v>67</v>
      </c>
      <c r="G836" s="10" t="s">
        <v>67</v>
      </c>
      <c r="H836" s="10" t="s">
        <v>4546</v>
      </c>
      <c r="I836" s="10" t="s">
        <v>292</v>
      </c>
      <c r="J836" s="10">
        <v>1</v>
      </c>
      <c r="K836" s="18" t="s">
        <v>4544</v>
      </c>
    </row>
    <row r="837" spans="1:11" customFormat="1">
      <c r="A837" s="10">
        <v>2814</v>
      </c>
      <c r="B837" s="10" t="s">
        <v>4547</v>
      </c>
      <c r="C837" s="10" t="s">
        <v>869</v>
      </c>
      <c r="D837" s="17"/>
      <c r="E837" s="10" t="s">
        <v>68</v>
      </c>
      <c r="F837" s="10" t="s">
        <v>67</v>
      </c>
      <c r="G837" s="10" t="s">
        <v>67</v>
      </c>
      <c r="H837" s="10" t="s">
        <v>292</v>
      </c>
      <c r="I837" s="10" t="s">
        <v>292</v>
      </c>
      <c r="J837" s="10">
        <v>1</v>
      </c>
      <c r="K837" s="18" t="s">
        <v>4548</v>
      </c>
    </row>
    <row r="838" spans="1:11" customFormat="1">
      <c r="A838" s="10">
        <v>2820</v>
      </c>
      <c r="B838" s="10" t="s">
        <v>4549</v>
      </c>
      <c r="C838" s="10" t="s">
        <v>869</v>
      </c>
      <c r="D838" s="17">
        <v>1103</v>
      </c>
      <c r="E838" s="10" t="s">
        <v>4</v>
      </c>
      <c r="F838" s="10" t="s">
        <v>67</v>
      </c>
      <c r="G838" s="10" t="s">
        <v>67</v>
      </c>
      <c r="H838" s="10" t="s">
        <v>4550</v>
      </c>
      <c r="I838" s="10" t="s">
        <v>292</v>
      </c>
      <c r="J838" s="10">
        <v>1</v>
      </c>
      <c r="K838" s="18" t="s">
        <v>4551</v>
      </c>
    </row>
    <row r="839" spans="1:11" customFormat="1">
      <c r="A839" s="10">
        <v>2827</v>
      </c>
      <c r="B839" s="10" t="s">
        <v>4552</v>
      </c>
      <c r="C839" s="10" t="s">
        <v>869</v>
      </c>
      <c r="D839" s="17"/>
      <c r="E839" s="10" t="s">
        <v>4</v>
      </c>
      <c r="F839" s="10" t="s">
        <v>67</v>
      </c>
      <c r="G839" s="10" t="s">
        <v>67</v>
      </c>
      <c r="H839" s="10" t="s">
        <v>1071</v>
      </c>
      <c r="I839" s="10" t="s">
        <v>28</v>
      </c>
      <c r="J839" s="10">
        <v>1</v>
      </c>
      <c r="K839" s="18" t="s">
        <v>4553</v>
      </c>
    </row>
    <row r="840" spans="1:11" customFormat="1">
      <c r="A840" s="10">
        <v>2828</v>
      </c>
      <c r="B840" s="10" t="s">
        <v>4554</v>
      </c>
      <c r="C840" s="10" t="s">
        <v>869</v>
      </c>
      <c r="D840" s="17"/>
      <c r="E840" s="10" t="s">
        <v>4</v>
      </c>
      <c r="F840" s="10" t="s">
        <v>67</v>
      </c>
      <c r="G840" s="10" t="s">
        <v>67</v>
      </c>
      <c r="H840" s="10" t="s">
        <v>292</v>
      </c>
      <c r="I840" s="10" t="s">
        <v>292</v>
      </c>
      <c r="J840" s="10">
        <v>1</v>
      </c>
      <c r="K840" s="18" t="s">
        <v>4553</v>
      </c>
    </row>
    <row r="841" spans="1:11" customFormat="1">
      <c r="A841" s="10">
        <v>2830</v>
      </c>
      <c r="B841" s="10" t="s">
        <v>4555</v>
      </c>
      <c r="C841" s="10" t="s">
        <v>869</v>
      </c>
      <c r="D841" s="17"/>
      <c r="E841" s="10" t="s">
        <v>68</v>
      </c>
      <c r="F841" s="10" t="s">
        <v>67</v>
      </c>
      <c r="G841" s="10" t="s">
        <v>67</v>
      </c>
      <c r="H841" s="10" t="s">
        <v>292</v>
      </c>
      <c r="I841" s="10" t="s">
        <v>292</v>
      </c>
      <c r="J841" s="10">
        <v>1</v>
      </c>
      <c r="K841" s="18" t="s">
        <v>4556</v>
      </c>
    </row>
    <row r="842" spans="1:11" customFormat="1">
      <c r="A842" s="10">
        <v>2831</v>
      </c>
      <c r="B842" s="10" t="s">
        <v>4557</v>
      </c>
      <c r="C842" s="10" t="s">
        <v>869</v>
      </c>
      <c r="D842" s="17"/>
      <c r="E842" s="10" t="s">
        <v>68</v>
      </c>
      <c r="F842" s="10" t="s">
        <v>67</v>
      </c>
      <c r="G842" s="10" t="s">
        <v>67</v>
      </c>
      <c r="H842" s="10" t="s">
        <v>292</v>
      </c>
      <c r="I842" s="10" t="s">
        <v>292</v>
      </c>
      <c r="J842" s="10">
        <v>1</v>
      </c>
      <c r="K842" s="18" t="s">
        <v>4556</v>
      </c>
    </row>
    <row r="843" spans="1:11" customFormat="1">
      <c r="A843" s="10">
        <v>2832</v>
      </c>
      <c r="B843" s="10" t="s">
        <v>4558</v>
      </c>
      <c r="C843" s="10" t="s">
        <v>869</v>
      </c>
      <c r="D843" s="17"/>
      <c r="E843" s="10" t="s">
        <v>68</v>
      </c>
      <c r="F843" s="10" t="s">
        <v>67</v>
      </c>
      <c r="G843" s="10" t="s">
        <v>67</v>
      </c>
      <c r="H843" s="10" t="s">
        <v>292</v>
      </c>
      <c r="I843" s="10" t="s">
        <v>292</v>
      </c>
      <c r="J843" s="10">
        <v>1</v>
      </c>
      <c r="K843" s="18" t="s">
        <v>4559</v>
      </c>
    </row>
    <row r="844" spans="1:11" customFormat="1">
      <c r="A844" s="10">
        <v>2833</v>
      </c>
      <c r="B844" s="10" t="s">
        <v>4560</v>
      </c>
      <c r="C844" s="10" t="s">
        <v>869</v>
      </c>
      <c r="D844" s="17"/>
      <c r="E844" s="10" t="s">
        <v>68</v>
      </c>
      <c r="F844" s="10" t="s">
        <v>67</v>
      </c>
      <c r="G844" s="10" t="s">
        <v>67</v>
      </c>
      <c r="H844" s="10" t="s">
        <v>4</v>
      </c>
      <c r="I844" s="10" t="s">
        <v>4</v>
      </c>
      <c r="J844" s="10">
        <v>1</v>
      </c>
      <c r="K844" s="18" t="s">
        <v>4561</v>
      </c>
    </row>
    <row r="845" spans="1:11" customFormat="1">
      <c r="A845" s="10">
        <v>2836</v>
      </c>
      <c r="B845" s="10" t="s">
        <v>4562</v>
      </c>
      <c r="C845" s="10" t="s">
        <v>869</v>
      </c>
      <c r="D845" s="17"/>
      <c r="E845" s="10" t="s">
        <v>4</v>
      </c>
      <c r="F845" s="10" t="s">
        <v>67</v>
      </c>
      <c r="G845" s="10" t="s">
        <v>67</v>
      </c>
      <c r="H845" s="10" t="s">
        <v>292</v>
      </c>
      <c r="I845" s="10" t="s">
        <v>292</v>
      </c>
      <c r="J845" s="10">
        <v>1</v>
      </c>
      <c r="K845" s="18" t="s">
        <v>4561</v>
      </c>
    </row>
    <row r="846" spans="1:11" customFormat="1">
      <c r="A846" s="10">
        <v>2837</v>
      </c>
      <c r="B846" s="10" t="s">
        <v>4563</v>
      </c>
      <c r="C846" s="10" t="s">
        <v>869</v>
      </c>
      <c r="D846" s="17">
        <v>1121</v>
      </c>
      <c r="E846" s="10" t="s">
        <v>4</v>
      </c>
      <c r="F846" s="10" t="s">
        <v>67</v>
      </c>
      <c r="G846" s="10" t="s">
        <v>67</v>
      </c>
      <c r="H846" s="10" t="s">
        <v>855</v>
      </c>
      <c r="I846" s="10" t="s">
        <v>292</v>
      </c>
      <c r="J846" s="10">
        <v>1</v>
      </c>
      <c r="K846" s="18" t="s">
        <v>4561</v>
      </c>
    </row>
    <row r="847" spans="1:11" customFormat="1">
      <c r="A847" s="10">
        <v>2838</v>
      </c>
      <c r="B847" s="10" t="s">
        <v>4564</v>
      </c>
      <c r="C847" s="10" t="s">
        <v>869</v>
      </c>
      <c r="D847" s="17"/>
      <c r="E847" s="10" t="s">
        <v>68</v>
      </c>
      <c r="F847" s="10" t="s">
        <v>67</v>
      </c>
      <c r="G847" s="10" t="s">
        <v>67</v>
      </c>
      <c r="H847" s="10" t="s">
        <v>292</v>
      </c>
      <c r="I847" s="10" t="s">
        <v>292</v>
      </c>
      <c r="J847" s="10">
        <v>1</v>
      </c>
      <c r="K847" s="18" t="s">
        <v>4561</v>
      </c>
    </row>
    <row r="848" spans="1:11" customFormat="1">
      <c r="A848" s="10">
        <v>2839</v>
      </c>
      <c r="B848" s="10" t="s">
        <v>4565</v>
      </c>
      <c r="C848" s="10" t="s">
        <v>869</v>
      </c>
      <c r="D848" s="17"/>
      <c r="E848" s="10" t="s">
        <v>68</v>
      </c>
      <c r="F848" s="10" t="s">
        <v>67</v>
      </c>
      <c r="G848" s="10" t="s">
        <v>67</v>
      </c>
      <c r="H848" s="10" t="s">
        <v>4</v>
      </c>
      <c r="I848" s="10" t="s">
        <v>292</v>
      </c>
      <c r="J848" s="10">
        <v>1</v>
      </c>
      <c r="K848" s="18" t="s">
        <v>4561</v>
      </c>
    </row>
    <row r="849" spans="1:11" customFormat="1">
      <c r="A849" s="10">
        <v>2843</v>
      </c>
      <c r="B849" s="10" t="s">
        <v>4566</v>
      </c>
      <c r="C849" s="10" t="s">
        <v>869</v>
      </c>
      <c r="D849" s="17"/>
      <c r="E849" s="10" t="s">
        <v>68</v>
      </c>
      <c r="F849" s="10" t="s">
        <v>67</v>
      </c>
      <c r="G849" s="10" t="s">
        <v>67</v>
      </c>
      <c r="H849" s="10" t="s">
        <v>292</v>
      </c>
      <c r="I849" s="10" t="s">
        <v>292</v>
      </c>
      <c r="J849" s="10">
        <v>1</v>
      </c>
      <c r="K849" s="18" t="s">
        <v>4567</v>
      </c>
    </row>
    <row r="850" spans="1:11" customFormat="1">
      <c r="A850" s="10">
        <v>2844</v>
      </c>
      <c r="B850" s="10" t="s">
        <v>4568</v>
      </c>
      <c r="C850" s="10" t="s">
        <v>869</v>
      </c>
      <c r="D850" s="17"/>
      <c r="E850" s="10" t="s">
        <v>68</v>
      </c>
      <c r="F850" s="10" t="s">
        <v>67</v>
      </c>
      <c r="G850" s="10" t="s">
        <v>67</v>
      </c>
      <c r="H850" s="10" t="s">
        <v>292</v>
      </c>
      <c r="I850" s="10" t="s">
        <v>292</v>
      </c>
      <c r="J850" s="10">
        <v>1</v>
      </c>
      <c r="K850" s="18" t="s">
        <v>4569</v>
      </c>
    </row>
    <row r="851" spans="1:11" customFormat="1">
      <c r="A851" s="10">
        <v>2845</v>
      </c>
      <c r="B851" s="10" t="s">
        <v>4570</v>
      </c>
      <c r="C851" s="10" t="s">
        <v>869</v>
      </c>
      <c r="D851" s="17"/>
      <c r="E851" s="10" t="s">
        <v>68</v>
      </c>
      <c r="F851" s="10" t="s">
        <v>67</v>
      </c>
      <c r="G851" s="10" t="s">
        <v>67</v>
      </c>
      <c r="H851" s="10" t="s">
        <v>4</v>
      </c>
      <c r="I851" s="10" t="s">
        <v>4</v>
      </c>
      <c r="J851" s="10">
        <v>1</v>
      </c>
      <c r="K851" s="18" t="s">
        <v>4569</v>
      </c>
    </row>
    <row r="852" spans="1:11" customFormat="1">
      <c r="A852" s="10">
        <v>2846</v>
      </c>
      <c r="B852" s="10" t="s">
        <v>4571</v>
      </c>
      <c r="C852" s="10" t="s">
        <v>869</v>
      </c>
      <c r="D852" s="17"/>
      <c r="E852" s="10" t="s">
        <v>68</v>
      </c>
      <c r="F852" s="10" t="s">
        <v>67</v>
      </c>
      <c r="G852" s="10" t="s">
        <v>67</v>
      </c>
      <c r="H852" s="10" t="s">
        <v>292</v>
      </c>
      <c r="I852" s="10" t="s">
        <v>292</v>
      </c>
      <c r="J852" s="10">
        <v>1</v>
      </c>
      <c r="K852" s="18" t="s">
        <v>4572</v>
      </c>
    </row>
    <row r="853" spans="1:11" customFormat="1">
      <c r="A853" s="10">
        <v>2847</v>
      </c>
      <c r="B853" s="10" t="s">
        <v>4573</v>
      </c>
      <c r="C853" s="10" t="s">
        <v>869</v>
      </c>
      <c r="D853" s="17"/>
      <c r="E853" s="10" t="s">
        <v>68</v>
      </c>
      <c r="F853" s="10" t="s">
        <v>67</v>
      </c>
      <c r="G853" s="10" t="s">
        <v>67</v>
      </c>
      <c r="H853" s="10" t="s">
        <v>292</v>
      </c>
      <c r="I853" s="10" t="s">
        <v>292</v>
      </c>
      <c r="J853" s="10">
        <v>1</v>
      </c>
      <c r="K853" s="18" t="s">
        <v>4574</v>
      </c>
    </row>
    <row r="854" spans="1:11" customFormat="1">
      <c r="A854" s="10">
        <v>2848</v>
      </c>
      <c r="B854" s="10" t="s">
        <v>4575</v>
      </c>
      <c r="C854" s="10" t="s">
        <v>869</v>
      </c>
      <c r="D854" s="17"/>
      <c r="E854" s="10" t="s">
        <v>68</v>
      </c>
      <c r="F854" s="10" t="s">
        <v>67</v>
      </c>
      <c r="G854" s="10" t="s">
        <v>67</v>
      </c>
      <c r="H854" s="10" t="s">
        <v>292</v>
      </c>
      <c r="I854" s="10" t="s">
        <v>292</v>
      </c>
      <c r="J854" s="10">
        <v>1</v>
      </c>
      <c r="K854" s="18" t="s">
        <v>4576</v>
      </c>
    </row>
    <row r="855" spans="1:11" customFormat="1">
      <c r="A855" s="10">
        <v>2850</v>
      </c>
      <c r="B855" s="10" t="s">
        <v>4577</v>
      </c>
      <c r="C855" s="10" t="s">
        <v>869</v>
      </c>
      <c r="D855" s="17"/>
      <c r="E855" s="10" t="s">
        <v>68</v>
      </c>
      <c r="F855" s="10" t="s">
        <v>67</v>
      </c>
      <c r="G855" s="10" t="s">
        <v>67</v>
      </c>
      <c r="H855" s="10" t="s">
        <v>4578</v>
      </c>
      <c r="I855" s="10" t="s">
        <v>292</v>
      </c>
      <c r="J855" s="10">
        <v>1</v>
      </c>
      <c r="K855" s="18" t="s">
        <v>4579</v>
      </c>
    </row>
    <row r="856" spans="1:11" customFormat="1">
      <c r="A856" s="10">
        <v>2851</v>
      </c>
      <c r="B856" s="10" t="s">
        <v>4580</v>
      </c>
      <c r="C856" s="10" t="s">
        <v>869</v>
      </c>
      <c r="D856" s="17">
        <v>1108</v>
      </c>
      <c r="E856" s="10" t="s">
        <v>68</v>
      </c>
      <c r="F856" s="10" t="s">
        <v>67</v>
      </c>
      <c r="G856" s="10" t="s">
        <v>67</v>
      </c>
      <c r="H856" s="10" t="s">
        <v>4581</v>
      </c>
      <c r="I856" s="10" t="s">
        <v>292</v>
      </c>
      <c r="J856" s="10">
        <v>1</v>
      </c>
      <c r="K856" s="18" t="s">
        <v>4579</v>
      </c>
    </row>
    <row r="857" spans="1:11" customFormat="1">
      <c r="A857" s="10">
        <v>2852</v>
      </c>
      <c r="B857" s="10" t="s">
        <v>4582</v>
      </c>
      <c r="C857" s="10" t="s">
        <v>869</v>
      </c>
      <c r="D857" s="17">
        <v>1068</v>
      </c>
      <c r="E857" s="10" t="s">
        <v>67</v>
      </c>
      <c r="F857" s="10" t="s">
        <v>67</v>
      </c>
      <c r="G857" s="10" t="s">
        <v>67</v>
      </c>
      <c r="H857" s="10" t="s">
        <v>4583</v>
      </c>
      <c r="I857" s="10" t="s">
        <v>292</v>
      </c>
      <c r="J857" s="10">
        <v>1</v>
      </c>
      <c r="K857" s="18" t="s">
        <v>4584</v>
      </c>
    </row>
    <row r="858" spans="1:11" customFormat="1">
      <c r="A858" s="10">
        <v>2853</v>
      </c>
      <c r="B858" s="10" t="s">
        <v>4585</v>
      </c>
      <c r="C858" s="10" t="s">
        <v>869</v>
      </c>
      <c r="D858" s="17">
        <v>1123</v>
      </c>
      <c r="E858" s="10" t="s">
        <v>68</v>
      </c>
      <c r="F858" s="10" t="s">
        <v>67</v>
      </c>
      <c r="G858" s="10" t="s">
        <v>68</v>
      </c>
      <c r="H858" s="10" t="s">
        <v>4586</v>
      </c>
      <c r="I858" s="10" t="s">
        <v>292</v>
      </c>
      <c r="J858" s="10">
        <v>1</v>
      </c>
      <c r="K858" s="18" t="s">
        <v>4587</v>
      </c>
    </row>
    <row r="859" spans="1:11" customFormat="1">
      <c r="A859" s="10">
        <v>2854</v>
      </c>
      <c r="B859" s="10" t="s">
        <v>4588</v>
      </c>
      <c r="C859" s="10" t="s">
        <v>869</v>
      </c>
      <c r="D859" s="17"/>
      <c r="E859" s="10" t="s">
        <v>68</v>
      </c>
      <c r="F859" s="10" t="s">
        <v>67</v>
      </c>
      <c r="G859" s="10" t="s">
        <v>67</v>
      </c>
      <c r="H859" s="10" t="s">
        <v>292</v>
      </c>
      <c r="I859" s="10" t="s">
        <v>292</v>
      </c>
      <c r="J859" s="10">
        <v>2</v>
      </c>
      <c r="K859" s="18" t="s">
        <v>4587</v>
      </c>
    </row>
    <row r="860" spans="1:11">
      <c r="A860" s="10">
        <v>2855</v>
      </c>
      <c r="B860" s="10" t="s">
        <v>882</v>
      </c>
      <c r="C860" s="10" t="s">
        <v>869</v>
      </c>
      <c r="D860" s="17">
        <v>1081</v>
      </c>
      <c r="E860" s="10" t="s">
        <v>68</v>
      </c>
      <c r="F860" s="10" t="s">
        <v>68</v>
      </c>
      <c r="G860" s="10" t="s">
        <v>67</v>
      </c>
      <c r="H860" s="10" t="s">
        <v>883</v>
      </c>
      <c r="I860" s="10" t="s">
        <v>292</v>
      </c>
      <c r="J860" s="10">
        <v>1</v>
      </c>
      <c r="K860" s="18" t="s">
        <v>884</v>
      </c>
    </row>
    <row r="861" spans="1:11" customFormat="1">
      <c r="A861" s="10">
        <v>2856</v>
      </c>
      <c r="B861" s="10" t="s">
        <v>4589</v>
      </c>
      <c r="C861" s="10" t="s">
        <v>869</v>
      </c>
      <c r="D861" s="17"/>
      <c r="E861" s="10" t="s">
        <v>68</v>
      </c>
      <c r="F861" s="10" t="s">
        <v>67</v>
      </c>
      <c r="G861" s="10" t="s">
        <v>67</v>
      </c>
      <c r="H861" s="10" t="s">
        <v>292</v>
      </c>
      <c r="I861" s="10" t="s">
        <v>292</v>
      </c>
      <c r="J861" s="10">
        <v>1</v>
      </c>
      <c r="K861" s="18" t="s">
        <v>4590</v>
      </c>
    </row>
    <row r="862" spans="1:11" customFormat="1">
      <c r="A862" s="10">
        <v>2857</v>
      </c>
      <c r="B862" s="10" t="s">
        <v>4591</v>
      </c>
      <c r="C862" s="10" t="s">
        <v>869</v>
      </c>
      <c r="D862" s="17"/>
      <c r="E862" s="10" t="s">
        <v>4</v>
      </c>
      <c r="F862" s="10" t="s">
        <v>67</v>
      </c>
      <c r="G862" s="10" t="s">
        <v>67</v>
      </c>
      <c r="H862" s="10" t="s">
        <v>4</v>
      </c>
      <c r="I862" s="10" t="s">
        <v>4</v>
      </c>
      <c r="J862" s="10">
        <v>1</v>
      </c>
      <c r="K862" s="18" t="s">
        <v>4592</v>
      </c>
    </row>
    <row r="863" spans="1:11" customFormat="1">
      <c r="A863" s="10">
        <v>2858</v>
      </c>
      <c r="B863" s="10" t="s">
        <v>4593</v>
      </c>
      <c r="C863" s="10" t="s">
        <v>869</v>
      </c>
      <c r="D863" s="17"/>
      <c r="E863" s="10" t="s">
        <v>68</v>
      </c>
      <c r="F863" s="10" t="s">
        <v>67</v>
      </c>
      <c r="G863" s="10" t="s">
        <v>67</v>
      </c>
      <c r="H863" s="10" t="s">
        <v>292</v>
      </c>
      <c r="I863" s="10" t="s">
        <v>292</v>
      </c>
      <c r="J863" s="10">
        <v>1</v>
      </c>
      <c r="K863" s="18" t="s">
        <v>4594</v>
      </c>
    </row>
    <row r="864" spans="1:11" customFormat="1">
      <c r="A864" s="10">
        <v>2860</v>
      </c>
      <c r="B864" s="10" t="s">
        <v>4595</v>
      </c>
      <c r="C864" s="10" t="s">
        <v>869</v>
      </c>
      <c r="D864" s="17"/>
      <c r="E864" s="10" t="s">
        <v>68</v>
      </c>
      <c r="F864" s="10" t="s">
        <v>67</v>
      </c>
      <c r="G864" s="10" t="s">
        <v>67</v>
      </c>
      <c r="H864" s="10" t="s">
        <v>292</v>
      </c>
      <c r="I864" s="10" t="s">
        <v>292</v>
      </c>
      <c r="J864" s="10">
        <v>1</v>
      </c>
      <c r="K864" s="18" t="s">
        <v>4574</v>
      </c>
    </row>
    <row r="865" spans="1:11" customFormat="1">
      <c r="A865" s="10">
        <v>2871</v>
      </c>
      <c r="B865" s="10" t="s">
        <v>4596</v>
      </c>
      <c r="C865" s="10" t="s">
        <v>869</v>
      </c>
      <c r="D865" s="17"/>
      <c r="E865" s="10" t="s">
        <v>68</v>
      </c>
      <c r="F865" s="10" t="s">
        <v>67</v>
      </c>
      <c r="G865" s="10" t="s">
        <v>67</v>
      </c>
      <c r="H865" s="10" t="s">
        <v>292</v>
      </c>
      <c r="I865" s="10" t="s">
        <v>292</v>
      </c>
      <c r="J865" s="10">
        <v>1</v>
      </c>
      <c r="K865" s="18" t="s">
        <v>4597</v>
      </c>
    </row>
    <row r="866" spans="1:11" customFormat="1">
      <c r="A866" s="10">
        <v>2872</v>
      </c>
      <c r="B866" s="10" t="s">
        <v>4598</v>
      </c>
      <c r="C866" s="10" t="s">
        <v>869</v>
      </c>
      <c r="D866" s="17"/>
      <c r="E866" s="10" t="s">
        <v>67</v>
      </c>
      <c r="F866" s="10" t="s">
        <v>67</v>
      </c>
      <c r="G866" s="10" t="s">
        <v>67</v>
      </c>
      <c r="H866" s="10" t="s">
        <v>292</v>
      </c>
      <c r="I866" s="10" t="s">
        <v>292</v>
      </c>
      <c r="J866" s="10">
        <v>1</v>
      </c>
      <c r="K866" s="18" t="s">
        <v>4597</v>
      </c>
    </row>
    <row r="867" spans="1:11" customFormat="1">
      <c r="A867" s="10">
        <v>2873</v>
      </c>
      <c r="B867" s="10" t="s">
        <v>4599</v>
      </c>
      <c r="C867" s="10" t="s">
        <v>869</v>
      </c>
      <c r="D867" s="17"/>
      <c r="E867" s="10" t="s">
        <v>67</v>
      </c>
      <c r="F867" s="10" t="s">
        <v>67</v>
      </c>
      <c r="G867" s="10" t="s">
        <v>67</v>
      </c>
      <c r="H867" s="10" t="s">
        <v>292</v>
      </c>
      <c r="I867" s="10" t="s">
        <v>292</v>
      </c>
      <c r="J867" s="10">
        <v>1</v>
      </c>
      <c r="K867" s="18" t="s">
        <v>4597</v>
      </c>
    </row>
    <row r="868" spans="1:11" customFormat="1">
      <c r="A868" s="10">
        <v>2874</v>
      </c>
      <c r="B868" s="10" t="s">
        <v>4600</v>
      </c>
      <c r="C868" s="10" t="s">
        <v>869</v>
      </c>
      <c r="D868" s="17"/>
      <c r="E868" s="10" t="s">
        <v>67</v>
      </c>
      <c r="F868" s="10" t="s">
        <v>67</v>
      </c>
      <c r="G868" s="10" t="s">
        <v>68</v>
      </c>
      <c r="H868" s="10" t="s">
        <v>292</v>
      </c>
      <c r="I868" s="10" t="s">
        <v>292</v>
      </c>
      <c r="J868" s="10">
        <v>1</v>
      </c>
      <c r="K868" s="18" t="s">
        <v>4597</v>
      </c>
    </row>
    <row r="869" spans="1:11" customFormat="1">
      <c r="A869" s="10">
        <v>2896</v>
      </c>
      <c r="B869" s="10" t="s">
        <v>4601</v>
      </c>
      <c r="C869" s="10" t="s">
        <v>869</v>
      </c>
      <c r="D869" s="17"/>
      <c r="E869" s="10" t="s">
        <v>68</v>
      </c>
      <c r="F869" s="10" t="s">
        <v>67</v>
      </c>
      <c r="G869" s="10" t="s">
        <v>67</v>
      </c>
      <c r="H869" s="10" t="s">
        <v>292</v>
      </c>
      <c r="I869" s="10" t="s">
        <v>292</v>
      </c>
      <c r="J869" s="10">
        <v>1</v>
      </c>
      <c r="K869" s="18" t="s">
        <v>4602</v>
      </c>
    </row>
    <row r="870" spans="1:11" customFormat="1">
      <c r="A870" s="10">
        <v>2897</v>
      </c>
      <c r="B870" s="10" t="s">
        <v>4603</v>
      </c>
      <c r="C870" s="10" t="s">
        <v>869</v>
      </c>
      <c r="D870" s="17"/>
      <c r="E870" s="10" t="s">
        <v>68</v>
      </c>
      <c r="F870" s="10" t="s">
        <v>67</v>
      </c>
      <c r="G870" s="10" t="s">
        <v>67</v>
      </c>
      <c r="H870" s="10" t="s">
        <v>292</v>
      </c>
      <c r="I870" s="10" t="s">
        <v>292</v>
      </c>
      <c r="J870" s="10">
        <v>1</v>
      </c>
      <c r="K870" s="18" t="s">
        <v>4602</v>
      </c>
    </row>
    <row r="871" spans="1:11" customFormat="1">
      <c r="A871" s="10">
        <v>2898</v>
      </c>
      <c r="B871" s="10" t="s">
        <v>4604</v>
      </c>
      <c r="C871" s="10" t="s">
        <v>869</v>
      </c>
      <c r="D871" s="17"/>
      <c r="E871" s="10" t="s">
        <v>68</v>
      </c>
      <c r="F871" s="10" t="s">
        <v>67</v>
      </c>
      <c r="G871" s="10" t="s">
        <v>67</v>
      </c>
      <c r="H871" s="10" t="s">
        <v>292</v>
      </c>
      <c r="I871" s="10" t="s">
        <v>292</v>
      </c>
      <c r="J871" s="10">
        <v>1</v>
      </c>
      <c r="K871" s="18" t="s">
        <v>4602</v>
      </c>
    </row>
    <row r="872" spans="1:11" customFormat="1">
      <c r="A872" s="10">
        <v>2899</v>
      </c>
      <c r="B872" s="10" t="s">
        <v>4605</v>
      </c>
      <c r="C872" s="10" t="s">
        <v>869</v>
      </c>
      <c r="D872" s="17"/>
      <c r="E872" s="10" t="s">
        <v>68</v>
      </c>
      <c r="F872" s="10" t="s">
        <v>67</v>
      </c>
      <c r="G872" s="10" t="s">
        <v>67</v>
      </c>
      <c r="H872" s="10" t="s">
        <v>292</v>
      </c>
      <c r="I872" s="10" t="s">
        <v>292</v>
      </c>
      <c r="J872" s="10">
        <v>1</v>
      </c>
      <c r="K872" s="18" t="s">
        <v>4602</v>
      </c>
    </row>
    <row r="873" spans="1:11" customFormat="1">
      <c r="A873" s="10">
        <v>2900</v>
      </c>
      <c r="B873" s="10" t="s">
        <v>4606</v>
      </c>
      <c r="C873" s="10" t="s">
        <v>869</v>
      </c>
      <c r="D873" s="17"/>
      <c r="E873" s="10" t="s">
        <v>68</v>
      </c>
      <c r="F873" s="10" t="s">
        <v>67</v>
      </c>
      <c r="G873" s="10" t="s">
        <v>67</v>
      </c>
      <c r="H873" s="10" t="s">
        <v>292</v>
      </c>
      <c r="I873" s="10" t="s">
        <v>292</v>
      </c>
      <c r="J873" s="10">
        <v>1</v>
      </c>
      <c r="K873" s="18" t="s">
        <v>4602</v>
      </c>
    </row>
    <row r="874" spans="1:11" customFormat="1">
      <c r="A874" s="10">
        <v>2901</v>
      </c>
      <c r="B874" s="10" t="s">
        <v>4607</v>
      </c>
      <c r="C874" s="10" t="s">
        <v>869</v>
      </c>
      <c r="D874" s="17"/>
      <c r="E874" s="10" t="s">
        <v>68</v>
      </c>
      <c r="F874" s="10" t="s">
        <v>67</v>
      </c>
      <c r="G874" s="10" t="s">
        <v>67</v>
      </c>
      <c r="H874" s="10" t="s">
        <v>292</v>
      </c>
      <c r="I874" s="10" t="s">
        <v>292</v>
      </c>
      <c r="J874" s="10">
        <v>1</v>
      </c>
      <c r="K874" s="18" t="s">
        <v>4602</v>
      </c>
    </row>
    <row r="875" spans="1:11" customFormat="1">
      <c r="A875" s="10">
        <v>2902</v>
      </c>
      <c r="B875" s="10" t="s">
        <v>4608</v>
      </c>
      <c r="C875" s="10" t="s">
        <v>869</v>
      </c>
      <c r="D875" s="17"/>
      <c r="E875" s="10" t="s">
        <v>68</v>
      </c>
      <c r="F875" s="10" t="s">
        <v>67</v>
      </c>
      <c r="G875" s="10" t="s">
        <v>67</v>
      </c>
      <c r="H875" s="10" t="s">
        <v>292</v>
      </c>
      <c r="I875" s="10" t="s">
        <v>292</v>
      </c>
      <c r="J875" s="10">
        <v>1</v>
      </c>
      <c r="K875" s="18" t="s">
        <v>4602</v>
      </c>
    </row>
    <row r="876" spans="1:11" customFormat="1">
      <c r="A876" s="10">
        <v>2905</v>
      </c>
      <c r="B876" s="10" t="s">
        <v>4609</v>
      </c>
      <c r="C876" s="10" t="s">
        <v>869</v>
      </c>
      <c r="D876" s="17"/>
      <c r="E876" s="10" t="s">
        <v>68</v>
      </c>
      <c r="F876" s="10" t="s">
        <v>67</v>
      </c>
      <c r="G876" s="10" t="s">
        <v>67</v>
      </c>
      <c r="H876" s="10" t="s">
        <v>292</v>
      </c>
      <c r="I876" s="10" t="s">
        <v>292</v>
      </c>
      <c r="J876" s="10">
        <v>1</v>
      </c>
      <c r="K876" s="18" t="s">
        <v>4610</v>
      </c>
    </row>
    <row r="877" spans="1:11" customFormat="1">
      <c r="A877" s="10">
        <v>2906</v>
      </c>
      <c r="B877" s="10" t="s">
        <v>4611</v>
      </c>
      <c r="C877" s="10" t="s">
        <v>869</v>
      </c>
      <c r="D877" s="17"/>
      <c r="E877" s="10" t="s">
        <v>68</v>
      </c>
      <c r="F877" s="10" t="s">
        <v>67</v>
      </c>
      <c r="G877" s="10" t="s">
        <v>67</v>
      </c>
      <c r="H877" s="10" t="s">
        <v>4</v>
      </c>
      <c r="I877" s="10" t="s">
        <v>4</v>
      </c>
      <c r="J877" s="10">
        <v>1</v>
      </c>
      <c r="K877" s="18" t="s">
        <v>4610</v>
      </c>
    </row>
    <row r="878" spans="1:11" customFormat="1">
      <c r="A878" s="10">
        <v>2917</v>
      </c>
      <c r="B878" s="10" t="s">
        <v>4612</v>
      </c>
      <c r="C878" s="10" t="s">
        <v>869</v>
      </c>
      <c r="D878" s="17"/>
      <c r="E878" s="10" t="s">
        <v>4</v>
      </c>
      <c r="F878" s="10" t="s">
        <v>67</v>
      </c>
      <c r="G878" s="10" t="s">
        <v>67</v>
      </c>
      <c r="H878" s="10" t="s">
        <v>292</v>
      </c>
      <c r="I878" s="10" t="s">
        <v>292</v>
      </c>
      <c r="J878" s="10">
        <v>1</v>
      </c>
      <c r="K878" s="18" t="s">
        <v>4613</v>
      </c>
    </row>
    <row r="879" spans="1:11" customFormat="1">
      <c r="A879" s="10">
        <v>2918</v>
      </c>
      <c r="B879" s="10" t="s">
        <v>4614</v>
      </c>
      <c r="C879" s="10" t="s">
        <v>869</v>
      </c>
      <c r="D879" s="17"/>
      <c r="E879" s="10" t="s">
        <v>68</v>
      </c>
      <c r="F879" s="10" t="s">
        <v>67</v>
      </c>
      <c r="G879" s="10" t="s">
        <v>67</v>
      </c>
      <c r="H879" s="10" t="s">
        <v>292</v>
      </c>
      <c r="I879" s="10" t="s">
        <v>292</v>
      </c>
      <c r="J879" s="10">
        <v>1</v>
      </c>
      <c r="K879" s="18" t="s">
        <v>4613</v>
      </c>
    </row>
    <row r="880" spans="1:11" customFormat="1">
      <c r="A880" s="10">
        <v>2919</v>
      </c>
      <c r="B880" s="10" t="s">
        <v>4615</v>
      </c>
      <c r="C880" s="10" t="s">
        <v>869</v>
      </c>
      <c r="D880" s="17"/>
      <c r="E880" s="10" t="s">
        <v>68</v>
      </c>
      <c r="F880" s="10" t="s">
        <v>67</v>
      </c>
      <c r="G880" s="10" t="s">
        <v>67</v>
      </c>
      <c r="H880" s="10" t="s">
        <v>292</v>
      </c>
      <c r="I880" s="10" t="s">
        <v>292</v>
      </c>
      <c r="J880" s="10">
        <v>1</v>
      </c>
      <c r="K880" s="18" t="s">
        <v>4613</v>
      </c>
    </row>
    <row r="881" spans="1:11" customFormat="1">
      <c r="A881" s="10">
        <v>2920</v>
      </c>
      <c r="B881" s="10" t="s">
        <v>4616</v>
      </c>
      <c r="C881" s="10" t="s">
        <v>869</v>
      </c>
      <c r="D881" s="17"/>
      <c r="E881" s="10" t="s">
        <v>68</v>
      </c>
      <c r="F881" s="10" t="s">
        <v>67</v>
      </c>
      <c r="G881" s="10" t="s">
        <v>67</v>
      </c>
      <c r="H881" s="10" t="s">
        <v>292</v>
      </c>
      <c r="I881" s="10" t="s">
        <v>292</v>
      </c>
      <c r="J881" s="10">
        <v>1</v>
      </c>
      <c r="K881" s="18" t="s">
        <v>4613</v>
      </c>
    </row>
    <row r="882" spans="1:11" customFormat="1">
      <c r="A882" s="10">
        <v>2921</v>
      </c>
      <c r="B882" s="10" t="s">
        <v>4617</v>
      </c>
      <c r="C882" s="10" t="s">
        <v>869</v>
      </c>
      <c r="D882" s="17"/>
      <c r="E882" s="10" t="s">
        <v>68</v>
      </c>
      <c r="F882" s="10" t="s">
        <v>67</v>
      </c>
      <c r="G882" s="10" t="s">
        <v>67</v>
      </c>
      <c r="H882" s="10" t="s">
        <v>4</v>
      </c>
      <c r="I882" s="10" t="s">
        <v>4</v>
      </c>
      <c r="J882" s="10">
        <v>1</v>
      </c>
      <c r="K882" s="18" t="s">
        <v>4613</v>
      </c>
    </row>
    <row r="883" spans="1:11">
      <c r="A883" s="10">
        <v>2955</v>
      </c>
      <c r="B883" s="10" t="s">
        <v>885</v>
      </c>
      <c r="C883" s="10" t="s">
        <v>509</v>
      </c>
      <c r="D883" s="17">
        <v>1127</v>
      </c>
      <c r="E883" s="10" t="s">
        <v>68</v>
      </c>
      <c r="F883" s="10" t="s">
        <v>68</v>
      </c>
      <c r="G883" s="10" t="s">
        <v>67</v>
      </c>
      <c r="H883" s="10" t="s">
        <v>886</v>
      </c>
      <c r="I883" s="10" t="s">
        <v>887</v>
      </c>
      <c r="J883" s="10">
        <v>1</v>
      </c>
      <c r="K883" s="18" t="s">
        <v>888</v>
      </c>
    </row>
    <row r="884" spans="1:11" customFormat="1">
      <c r="A884" s="10">
        <v>2962</v>
      </c>
      <c r="B884" s="10" t="s">
        <v>4618</v>
      </c>
      <c r="C884" s="10" t="s">
        <v>869</v>
      </c>
      <c r="D884" s="17"/>
      <c r="E884" s="10" t="s">
        <v>68</v>
      </c>
      <c r="F884" s="10" t="s">
        <v>67</v>
      </c>
      <c r="G884" s="10" t="s">
        <v>67</v>
      </c>
      <c r="H884" s="10" t="s">
        <v>292</v>
      </c>
      <c r="I884" s="10" t="s">
        <v>292</v>
      </c>
      <c r="J884" s="10">
        <v>1</v>
      </c>
      <c r="K884" s="18" t="s">
        <v>4619</v>
      </c>
    </row>
    <row r="885" spans="1:11" customFormat="1">
      <c r="A885" s="10">
        <v>2963</v>
      </c>
      <c r="B885" s="10" t="s">
        <v>4620</v>
      </c>
      <c r="C885" s="10" t="s">
        <v>869</v>
      </c>
      <c r="D885" s="17"/>
      <c r="E885" s="10" t="s">
        <v>68</v>
      </c>
      <c r="F885" s="10" t="s">
        <v>67</v>
      </c>
      <c r="G885" s="10" t="s">
        <v>67</v>
      </c>
      <c r="H885" s="10" t="s">
        <v>292</v>
      </c>
      <c r="I885" s="10" t="s">
        <v>292</v>
      </c>
      <c r="J885" s="10">
        <v>1</v>
      </c>
      <c r="K885" s="18" t="s">
        <v>4619</v>
      </c>
    </row>
    <row r="886" spans="1:11" customFormat="1">
      <c r="A886" s="10">
        <v>2964</v>
      </c>
      <c r="B886" s="10" t="s">
        <v>4621</v>
      </c>
      <c r="C886" s="10" t="s">
        <v>869</v>
      </c>
      <c r="D886" s="17"/>
      <c r="E886" s="10" t="s">
        <v>68</v>
      </c>
      <c r="F886" s="10" t="s">
        <v>67</v>
      </c>
      <c r="G886" s="10" t="s">
        <v>67</v>
      </c>
      <c r="H886" s="10" t="s">
        <v>292</v>
      </c>
      <c r="I886" s="10" t="s">
        <v>292</v>
      </c>
      <c r="J886" s="10">
        <v>1</v>
      </c>
      <c r="K886" s="18" t="s">
        <v>4619</v>
      </c>
    </row>
    <row r="887" spans="1:11" customFormat="1">
      <c r="A887" s="10">
        <v>2971</v>
      </c>
      <c r="B887" s="10" t="s">
        <v>4622</v>
      </c>
      <c r="C887" s="10" t="s">
        <v>869</v>
      </c>
      <c r="D887" s="17"/>
      <c r="E887" s="10" t="s">
        <v>68</v>
      </c>
      <c r="F887" s="10" t="s">
        <v>67</v>
      </c>
      <c r="G887" s="10" t="s">
        <v>67</v>
      </c>
      <c r="H887" s="10" t="s">
        <v>292</v>
      </c>
      <c r="I887" s="10" t="s">
        <v>292</v>
      </c>
      <c r="J887" s="10">
        <v>1</v>
      </c>
      <c r="K887" s="18" t="s">
        <v>4623</v>
      </c>
    </row>
    <row r="888" spans="1:11" customFormat="1">
      <c r="A888" s="10">
        <v>2982</v>
      </c>
      <c r="B888" s="10" t="s">
        <v>4624</v>
      </c>
      <c r="C888" s="10" t="s">
        <v>869</v>
      </c>
      <c r="D888" s="17"/>
      <c r="E888" s="10" t="s">
        <v>68</v>
      </c>
      <c r="F888" s="10" t="s">
        <v>67</v>
      </c>
      <c r="G888" s="10" t="s">
        <v>67</v>
      </c>
      <c r="H888" s="10" t="s">
        <v>292</v>
      </c>
      <c r="I888" s="10" t="s">
        <v>292</v>
      </c>
      <c r="J888" s="10">
        <v>1</v>
      </c>
      <c r="K888" s="18" t="s">
        <v>4625</v>
      </c>
    </row>
    <row r="889" spans="1:11" customFormat="1">
      <c r="A889" s="10">
        <v>2983</v>
      </c>
      <c r="B889" s="10" t="s">
        <v>4626</v>
      </c>
      <c r="C889" s="10" t="s">
        <v>869</v>
      </c>
      <c r="D889" s="17"/>
      <c r="E889" s="10" t="s">
        <v>68</v>
      </c>
      <c r="F889" s="10" t="s">
        <v>67</v>
      </c>
      <c r="G889" s="10" t="s">
        <v>67</v>
      </c>
      <c r="H889" s="10" t="s">
        <v>292</v>
      </c>
      <c r="I889" s="10" t="s">
        <v>292</v>
      </c>
      <c r="J889" s="10">
        <v>1</v>
      </c>
      <c r="K889" s="18" t="s">
        <v>4625</v>
      </c>
    </row>
    <row r="890" spans="1:11" customFormat="1">
      <c r="A890" s="10">
        <v>2984</v>
      </c>
      <c r="B890" s="10" t="s">
        <v>4627</v>
      </c>
      <c r="C890" s="10" t="s">
        <v>869</v>
      </c>
      <c r="D890" s="17"/>
      <c r="E890" s="10" t="s">
        <v>4</v>
      </c>
      <c r="F890" s="10" t="s">
        <v>67</v>
      </c>
      <c r="G890" s="10" t="s">
        <v>67</v>
      </c>
      <c r="H890" s="10" t="s">
        <v>292</v>
      </c>
      <c r="I890" s="10" t="s">
        <v>292</v>
      </c>
      <c r="J890" s="10">
        <v>1</v>
      </c>
      <c r="K890" s="18" t="s">
        <v>4625</v>
      </c>
    </row>
    <row r="891" spans="1:11" customFormat="1">
      <c r="A891" s="10">
        <v>2985</v>
      </c>
      <c r="B891" s="10" t="s">
        <v>4628</v>
      </c>
      <c r="C891" s="10" t="s">
        <v>869</v>
      </c>
      <c r="D891" s="17"/>
      <c r="E891" s="10" t="s">
        <v>4</v>
      </c>
      <c r="F891" s="10" t="s">
        <v>67</v>
      </c>
      <c r="G891" s="10" t="s">
        <v>67</v>
      </c>
      <c r="H891" s="10" t="s">
        <v>4</v>
      </c>
      <c r="I891" s="10" t="s">
        <v>4</v>
      </c>
      <c r="J891" s="10">
        <v>1</v>
      </c>
      <c r="K891" s="18" t="s">
        <v>4625</v>
      </c>
    </row>
    <row r="892" spans="1:11" customFormat="1">
      <c r="A892" s="10">
        <v>2986</v>
      </c>
      <c r="B892" s="10" t="s">
        <v>4629</v>
      </c>
      <c r="C892" s="10" t="s">
        <v>869</v>
      </c>
      <c r="D892" s="17"/>
      <c r="E892" s="10" t="s">
        <v>4</v>
      </c>
      <c r="F892" s="10" t="s">
        <v>67</v>
      </c>
      <c r="G892" s="10" t="s">
        <v>67</v>
      </c>
      <c r="H892" s="10" t="s">
        <v>292</v>
      </c>
      <c r="I892" s="10" t="s">
        <v>292</v>
      </c>
      <c r="J892" s="10">
        <v>1</v>
      </c>
      <c r="K892" s="18" t="s">
        <v>4625</v>
      </c>
    </row>
    <row r="893" spans="1:11" customFormat="1">
      <c r="A893" s="10">
        <v>2987</v>
      </c>
      <c r="B893" s="10" t="s">
        <v>4630</v>
      </c>
      <c r="C893" s="10" t="s">
        <v>869</v>
      </c>
      <c r="D893" s="17"/>
      <c r="E893" s="10" t="s">
        <v>4</v>
      </c>
      <c r="F893" s="10" t="s">
        <v>67</v>
      </c>
      <c r="G893" s="10" t="s">
        <v>67</v>
      </c>
      <c r="H893" s="10" t="s">
        <v>292</v>
      </c>
      <c r="I893" s="10" t="s">
        <v>292</v>
      </c>
      <c r="J893" s="10">
        <v>1</v>
      </c>
      <c r="K893" s="18" t="s">
        <v>4625</v>
      </c>
    </row>
    <row r="894" spans="1:11" customFormat="1">
      <c r="A894" s="10">
        <v>2988</v>
      </c>
      <c r="B894" s="10" t="s">
        <v>4631</v>
      </c>
      <c r="C894" s="10" t="s">
        <v>869</v>
      </c>
      <c r="D894" s="17"/>
      <c r="E894" s="10" t="s">
        <v>4</v>
      </c>
      <c r="F894" s="10" t="s">
        <v>67</v>
      </c>
      <c r="G894" s="10" t="s">
        <v>67</v>
      </c>
      <c r="H894" s="10" t="s">
        <v>292</v>
      </c>
      <c r="I894" s="10" t="s">
        <v>292</v>
      </c>
      <c r="J894" s="10">
        <v>1</v>
      </c>
      <c r="K894" s="18" t="s">
        <v>4625</v>
      </c>
    </row>
    <row r="895" spans="1:11" customFormat="1">
      <c r="A895" s="10">
        <v>2989</v>
      </c>
      <c r="B895" s="10" t="s">
        <v>4632</v>
      </c>
      <c r="C895" s="10" t="s">
        <v>869</v>
      </c>
      <c r="D895" s="17"/>
      <c r="E895" s="10" t="s">
        <v>4</v>
      </c>
      <c r="F895" s="10" t="s">
        <v>67</v>
      </c>
      <c r="G895" s="10" t="s">
        <v>67</v>
      </c>
      <c r="H895" s="10" t="s">
        <v>292</v>
      </c>
      <c r="I895" s="10" t="s">
        <v>292</v>
      </c>
      <c r="J895" s="10">
        <v>1</v>
      </c>
      <c r="K895" s="18" t="s">
        <v>4625</v>
      </c>
    </row>
    <row r="896" spans="1:11" customFormat="1">
      <c r="A896" s="10">
        <v>2990</v>
      </c>
      <c r="B896" s="10" t="s">
        <v>4633</v>
      </c>
      <c r="C896" s="10" t="s">
        <v>869</v>
      </c>
      <c r="D896" s="17"/>
      <c r="E896" s="10" t="s">
        <v>68</v>
      </c>
      <c r="F896" s="10" t="s">
        <v>67</v>
      </c>
      <c r="G896" s="10" t="s">
        <v>67</v>
      </c>
      <c r="H896" s="10" t="s">
        <v>4</v>
      </c>
      <c r="I896" s="10" t="s">
        <v>4</v>
      </c>
      <c r="J896" s="10">
        <v>1</v>
      </c>
      <c r="K896" s="18" t="s">
        <v>4625</v>
      </c>
    </row>
    <row r="897" spans="1:11" customFormat="1">
      <c r="A897" s="10">
        <v>3001</v>
      </c>
      <c r="B897" s="10" t="s">
        <v>4634</v>
      </c>
      <c r="C897" s="10" t="s">
        <v>869</v>
      </c>
      <c r="D897" s="17"/>
      <c r="E897" s="10" t="s">
        <v>4</v>
      </c>
      <c r="F897" s="10" t="s">
        <v>67</v>
      </c>
      <c r="G897" s="10" t="s">
        <v>67</v>
      </c>
      <c r="H897" s="10" t="s">
        <v>4</v>
      </c>
      <c r="I897" s="10" t="s">
        <v>4</v>
      </c>
      <c r="J897" s="10">
        <v>1</v>
      </c>
      <c r="K897" s="18" t="s">
        <v>4625</v>
      </c>
    </row>
    <row r="898" spans="1:11" customFormat="1">
      <c r="A898" s="10">
        <v>3002</v>
      </c>
      <c r="B898" s="10" t="s">
        <v>4635</v>
      </c>
      <c r="C898" s="10" t="s">
        <v>869</v>
      </c>
      <c r="D898" s="17"/>
      <c r="E898" s="10" t="s">
        <v>4</v>
      </c>
      <c r="F898" s="10" t="s">
        <v>67</v>
      </c>
      <c r="G898" s="10" t="s">
        <v>67</v>
      </c>
      <c r="H898" s="10" t="s">
        <v>4</v>
      </c>
      <c r="I898" s="10" t="s">
        <v>4</v>
      </c>
      <c r="J898" s="10">
        <v>1</v>
      </c>
      <c r="K898" s="18" t="s">
        <v>4625</v>
      </c>
    </row>
    <row r="899" spans="1:11" customFormat="1">
      <c r="A899" s="10">
        <v>3003</v>
      </c>
      <c r="B899" s="10" t="s">
        <v>4636</v>
      </c>
      <c r="C899" s="10" t="s">
        <v>869</v>
      </c>
      <c r="D899" s="17"/>
      <c r="E899" s="10" t="s">
        <v>4</v>
      </c>
      <c r="F899" s="10" t="s">
        <v>67</v>
      </c>
      <c r="G899" s="10" t="s">
        <v>67</v>
      </c>
      <c r="H899" s="10" t="s">
        <v>292</v>
      </c>
      <c r="I899" s="10" t="s">
        <v>292</v>
      </c>
      <c r="J899" s="10">
        <v>2</v>
      </c>
      <c r="K899" s="18" t="s">
        <v>4625</v>
      </c>
    </row>
    <row r="900" spans="1:11" customFormat="1">
      <c r="A900" s="10">
        <v>3005</v>
      </c>
      <c r="B900" s="10" t="s">
        <v>4637</v>
      </c>
      <c r="C900" s="10" t="s">
        <v>869</v>
      </c>
      <c r="D900" s="17"/>
      <c r="E900" s="10" t="s">
        <v>68</v>
      </c>
      <c r="F900" s="10" t="s">
        <v>67</v>
      </c>
      <c r="G900" s="10" t="s">
        <v>67</v>
      </c>
      <c r="H900" s="10" t="s">
        <v>292</v>
      </c>
      <c r="I900" s="10" t="s">
        <v>292</v>
      </c>
      <c r="J900" s="10">
        <v>1</v>
      </c>
      <c r="K900" s="18" t="s">
        <v>4638</v>
      </c>
    </row>
    <row r="901" spans="1:11" customFormat="1">
      <c r="A901" s="10">
        <v>3007</v>
      </c>
      <c r="B901" s="10" t="s">
        <v>4639</v>
      </c>
      <c r="C901" s="10" t="s">
        <v>869</v>
      </c>
      <c r="D901" s="17"/>
      <c r="E901" s="10" t="s">
        <v>68</v>
      </c>
      <c r="F901" s="10" t="s">
        <v>67</v>
      </c>
      <c r="G901" s="10" t="s">
        <v>67</v>
      </c>
      <c r="H901" s="10" t="s">
        <v>292</v>
      </c>
      <c r="I901" s="10" t="s">
        <v>292</v>
      </c>
      <c r="J901" s="10">
        <v>1</v>
      </c>
      <c r="K901" s="18" t="s">
        <v>4638</v>
      </c>
    </row>
    <row r="902" spans="1:11" customFormat="1">
      <c r="A902" s="10">
        <v>3013</v>
      </c>
      <c r="B902" s="10" t="s">
        <v>4640</v>
      </c>
      <c r="C902" s="10" t="s">
        <v>869</v>
      </c>
      <c r="D902" s="17"/>
      <c r="E902" s="10" t="s">
        <v>68</v>
      </c>
      <c r="F902" s="10" t="s">
        <v>67</v>
      </c>
      <c r="G902" s="10" t="s">
        <v>67</v>
      </c>
      <c r="H902" s="10" t="s">
        <v>292</v>
      </c>
      <c r="I902" s="10" t="s">
        <v>292</v>
      </c>
      <c r="J902" s="10">
        <v>1</v>
      </c>
      <c r="K902" s="18" t="s">
        <v>4641</v>
      </c>
    </row>
    <row r="903" spans="1:11" customFormat="1">
      <c r="A903" s="10">
        <v>3015</v>
      </c>
      <c r="B903" s="10" t="s">
        <v>4642</v>
      </c>
      <c r="C903" s="10" t="s">
        <v>869</v>
      </c>
      <c r="D903" s="17"/>
      <c r="E903" s="10" t="s">
        <v>68</v>
      </c>
      <c r="F903" s="10" t="s">
        <v>67</v>
      </c>
      <c r="G903" s="10" t="s">
        <v>67</v>
      </c>
      <c r="H903" s="10" t="s">
        <v>292</v>
      </c>
      <c r="I903" s="10" t="s">
        <v>292</v>
      </c>
      <c r="J903" s="10">
        <v>1</v>
      </c>
      <c r="K903" s="18" t="s">
        <v>4643</v>
      </c>
    </row>
    <row r="904" spans="1:11" customFormat="1">
      <c r="A904" s="10">
        <v>3016</v>
      </c>
      <c r="B904" s="10" t="s">
        <v>4644</v>
      </c>
      <c r="C904" s="10" t="s">
        <v>869</v>
      </c>
      <c r="D904" s="17"/>
      <c r="E904" s="10" t="s">
        <v>4</v>
      </c>
      <c r="F904" s="10" t="s">
        <v>67</v>
      </c>
      <c r="G904" s="10" t="s">
        <v>67</v>
      </c>
      <c r="H904" s="10" t="s">
        <v>292</v>
      </c>
      <c r="I904" s="10" t="s">
        <v>292</v>
      </c>
      <c r="J904" s="10">
        <v>1</v>
      </c>
      <c r="K904" s="18" t="s">
        <v>4643</v>
      </c>
    </row>
    <row r="905" spans="1:11" customFormat="1">
      <c r="A905" s="10">
        <v>3017</v>
      </c>
      <c r="B905" s="10" t="s">
        <v>4645</v>
      </c>
      <c r="C905" s="10" t="s">
        <v>869</v>
      </c>
      <c r="D905" s="17"/>
      <c r="E905" s="10" t="s">
        <v>4</v>
      </c>
      <c r="F905" s="10" t="s">
        <v>67</v>
      </c>
      <c r="G905" s="10" t="s">
        <v>67</v>
      </c>
      <c r="H905" s="10" t="s">
        <v>292</v>
      </c>
      <c r="I905" s="10" t="s">
        <v>292</v>
      </c>
      <c r="J905" s="10">
        <v>1</v>
      </c>
      <c r="K905" s="18" t="s">
        <v>4643</v>
      </c>
    </row>
    <row r="906" spans="1:11" customFormat="1">
      <c r="A906" s="10">
        <v>3018</v>
      </c>
      <c r="B906" s="10" t="s">
        <v>4646</v>
      </c>
      <c r="C906" s="10" t="s">
        <v>869</v>
      </c>
      <c r="D906" s="17"/>
      <c r="E906" s="10" t="s">
        <v>4</v>
      </c>
      <c r="F906" s="10" t="s">
        <v>67</v>
      </c>
      <c r="G906" s="10" t="s">
        <v>67</v>
      </c>
      <c r="H906" s="10" t="s">
        <v>292</v>
      </c>
      <c r="I906" s="10" t="s">
        <v>292</v>
      </c>
      <c r="J906" s="10">
        <v>1</v>
      </c>
      <c r="K906" s="18" t="s">
        <v>4643</v>
      </c>
    </row>
    <row r="907" spans="1:11" customFormat="1">
      <c r="A907" s="10">
        <v>3019</v>
      </c>
      <c r="B907" s="10" t="s">
        <v>4647</v>
      </c>
      <c r="C907" s="10" t="s">
        <v>869</v>
      </c>
      <c r="D907" s="17"/>
      <c r="E907" s="10" t="s">
        <v>68</v>
      </c>
      <c r="F907" s="10" t="s">
        <v>67</v>
      </c>
      <c r="G907" s="10" t="s">
        <v>67</v>
      </c>
      <c r="H907" s="10" t="s">
        <v>292</v>
      </c>
      <c r="I907" s="10" t="s">
        <v>292</v>
      </c>
      <c r="J907" s="10">
        <v>1</v>
      </c>
      <c r="K907" s="18" t="s">
        <v>4643</v>
      </c>
    </row>
    <row r="908" spans="1:11" customFormat="1">
      <c r="A908" s="10">
        <v>3021</v>
      </c>
      <c r="B908" s="10" t="s">
        <v>4648</v>
      </c>
      <c r="C908" s="10" t="s">
        <v>869</v>
      </c>
      <c r="D908" s="17"/>
      <c r="E908" s="10" t="s">
        <v>4</v>
      </c>
      <c r="F908" s="10" t="s">
        <v>67</v>
      </c>
      <c r="G908" s="10" t="s">
        <v>67</v>
      </c>
      <c r="H908" s="10" t="s">
        <v>292</v>
      </c>
      <c r="I908" s="10" t="s">
        <v>292</v>
      </c>
      <c r="J908" s="10">
        <v>1</v>
      </c>
      <c r="K908" s="18" t="s">
        <v>4643</v>
      </c>
    </row>
    <row r="909" spans="1:11" customFormat="1">
      <c r="A909" s="10">
        <v>3022</v>
      </c>
      <c r="B909" s="10" t="s">
        <v>4649</v>
      </c>
      <c r="C909" s="10" t="s">
        <v>869</v>
      </c>
      <c r="D909" s="17"/>
      <c r="E909" s="10" t="s">
        <v>4</v>
      </c>
      <c r="F909" s="10" t="s">
        <v>67</v>
      </c>
      <c r="G909" s="10" t="s">
        <v>67</v>
      </c>
      <c r="H909" s="10" t="s">
        <v>292</v>
      </c>
      <c r="I909" s="10" t="s">
        <v>292</v>
      </c>
      <c r="J909" s="10">
        <v>1</v>
      </c>
      <c r="K909" s="18" t="s">
        <v>4643</v>
      </c>
    </row>
    <row r="910" spans="1:11" customFormat="1">
      <c r="A910" s="10">
        <v>3023</v>
      </c>
      <c r="B910" s="10" t="s">
        <v>4650</v>
      </c>
      <c r="C910" s="10" t="s">
        <v>869</v>
      </c>
      <c r="D910" s="17"/>
      <c r="E910" s="10" t="s">
        <v>4</v>
      </c>
      <c r="F910" s="10" t="s">
        <v>67</v>
      </c>
      <c r="G910" s="10" t="s">
        <v>67</v>
      </c>
      <c r="H910" s="10" t="s">
        <v>292</v>
      </c>
      <c r="I910" s="10" t="s">
        <v>292</v>
      </c>
      <c r="J910" s="10">
        <v>1</v>
      </c>
      <c r="K910" s="18" t="s">
        <v>4643</v>
      </c>
    </row>
    <row r="911" spans="1:11" customFormat="1">
      <c r="A911" s="10">
        <v>3024</v>
      </c>
      <c r="B911" s="10" t="s">
        <v>4651</v>
      </c>
      <c r="C911" s="10" t="s">
        <v>869</v>
      </c>
      <c r="D911" s="17"/>
      <c r="E911" s="10" t="s">
        <v>4</v>
      </c>
      <c r="F911" s="10" t="s">
        <v>67</v>
      </c>
      <c r="G911" s="10" t="s">
        <v>67</v>
      </c>
      <c r="H911" s="10" t="s">
        <v>292</v>
      </c>
      <c r="I911" s="10" t="s">
        <v>292</v>
      </c>
      <c r="J911" s="10">
        <v>1</v>
      </c>
      <c r="K911" s="18" t="s">
        <v>4643</v>
      </c>
    </row>
    <row r="912" spans="1:11" customFormat="1">
      <c r="A912" s="10">
        <v>3028</v>
      </c>
      <c r="B912" s="10" t="s">
        <v>4652</v>
      </c>
      <c r="C912" s="10" t="s">
        <v>869</v>
      </c>
      <c r="D912" s="17"/>
      <c r="E912" s="10" t="s">
        <v>68</v>
      </c>
      <c r="F912" s="10" t="s">
        <v>67</v>
      </c>
      <c r="G912" s="10" t="s">
        <v>67</v>
      </c>
      <c r="H912" s="10" t="s">
        <v>292</v>
      </c>
      <c r="I912" s="10" t="s">
        <v>292</v>
      </c>
      <c r="J912" s="10">
        <v>1</v>
      </c>
      <c r="K912" s="18" t="s">
        <v>4653</v>
      </c>
    </row>
    <row r="913" spans="1:11" customFormat="1">
      <c r="A913" s="10">
        <v>3057</v>
      </c>
      <c r="B913" s="10" t="s">
        <v>4654</v>
      </c>
      <c r="C913" s="10" t="s">
        <v>869</v>
      </c>
      <c r="D913" s="17"/>
      <c r="E913" s="10" t="s">
        <v>68</v>
      </c>
      <c r="F913" s="10" t="s">
        <v>67</v>
      </c>
      <c r="G913" s="10" t="s">
        <v>67</v>
      </c>
      <c r="H913" s="10" t="s">
        <v>292</v>
      </c>
      <c r="I913" s="10" t="s">
        <v>292</v>
      </c>
      <c r="J913" s="10">
        <v>1</v>
      </c>
      <c r="K913" s="18" t="s">
        <v>4655</v>
      </c>
    </row>
    <row r="914" spans="1:11" customFormat="1">
      <c r="A914" s="10">
        <v>3058</v>
      </c>
      <c r="B914" s="10" t="s">
        <v>4656</v>
      </c>
      <c r="C914" s="10" t="s">
        <v>869</v>
      </c>
      <c r="D914" s="17"/>
      <c r="E914" s="10" t="s">
        <v>68</v>
      </c>
      <c r="F914" s="10" t="s">
        <v>67</v>
      </c>
      <c r="G914" s="10" t="s">
        <v>67</v>
      </c>
      <c r="H914" s="10" t="s">
        <v>292</v>
      </c>
      <c r="I914" s="10" t="s">
        <v>292</v>
      </c>
      <c r="J914" s="10">
        <v>1</v>
      </c>
      <c r="K914" s="18" t="s">
        <v>4655</v>
      </c>
    </row>
    <row r="915" spans="1:11" customFormat="1">
      <c r="A915" s="10">
        <v>3059</v>
      </c>
      <c r="B915" s="10" t="s">
        <v>4657</v>
      </c>
      <c r="C915" s="10" t="s">
        <v>869</v>
      </c>
      <c r="D915" s="17"/>
      <c r="E915" s="10" t="s">
        <v>68</v>
      </c>
      <c r="F915" s="10" t="s">
        <v>67</v>
      </c>
      <c r="G915" s="10" t="s">
        <v>67</v>
      </c>
      <c r="H915" s="10" t="s">
        <v>292</v>
      </c>
      <c r="I915" s="10" t="s">
        <v>292</v>
      </c>
      <c r="J915" s="10">
        <v>1</v>
      </c>
      <c r="K915" s="18" t="s">
        <v>4655</v>
      </c>
    </row>
    <row r="916" spans="1:11" customFormat="1">
      <c r="A916" s="10">
        <v>3060</v>
      </c>
      <c r="B916" s="10" t="s">
        <v>4658</v>
      </c>
      <c r="C916" s="10" t="s">
        <v>869</v>
      </c>
      <c r="D916" s="17"/>
      <c r="E916" s="10" t="s">
        <v>68</v>
      </c>
      <c r="F916" s="10" t="s">
        <v>67</v>
      </c>
      <c r="G916" s="10" t="s">
        <v>67</v>
      </c>
      <c r="H916" s="10" t="s">
        <v>292</v>
      </c>
      <c r="I916" s="10" t="s">
        <v>292</v>
      </c>
      <c r="J916" s="10">
        <v>1</v>
      </c>
      <c r="K916" s="18" t="s">
        <v>4655</v>
      </c>
    </row>
    <row r="917" spans="1:11" customFormat="1">
      <c r="A917" s="10">
        <v>3061</v>
      </c>
      <c r="B917" s="10" t="s">
        <v>4659</v>
      </c>
      <c r="C917" s="10" t="s">
        <v>869</v>
      </c>
      <c r="D917" s="17"/>
      <c r="E917" s="10" t="s">
        <v>68</v>
      </c>
      <c r="F917" s="10" t="s">
        <v>67</v>
      </c>
      <c r="G917" s="10" t="s">
        <v>67</v>
      </c>
      <c r="H917" s="10" t="s">
        <v>292</v>
      </c>
      <c r="I917" s="10" t="s">
        <v>292</v>
      </c>
      <c r="J917" s="10">
        <v>1</v>
      </c>
      <c r="K917" s="18" t="s">
        <v>4655</v>
      </c>
    </row>
    <row r="918" spans="1:11" customFormat="1">
      <c r="A918" s="10">
        <v>3099</v>
      </c>
      <c r="B918" s="10" t="s">
        <v>4660</v>
      </c>
      <c r="C918" s="10" t="s">
        <v>869</v>
      </c>
      <c r="D918" s="17"/>
      <c r="E918" s="10" t="s">
        <v>68</v>
      </c>
      <c r="F918" s="10" t="s">
        <v>67</v>
      </c>
      <c r="G918" s="10" t="s">
        <v>67</v>
      </c>
      <c r="H918" s="10" t="s">
        <v>292</v>
      </c>
      <c r="I918" s="10" t="s">
        <v>292</v>
      </c>
      <c r="J918" s="10">
        <v>1</v>
      </c>
      <c r="K918" s="18" t="s">
        <v>4661</v>
      </c>
    </row>
    <row r="919" spans="1:11" customFormat="1">
      <c r="A919" s="10">
        <v>3100</v>
      </c>
      <c r="B919" s="10" t="s">
        <v>4662</v>
      </c>
      <c r="C919" s="10" t="s">
        <v>869</v>
      </c>
      <c r="D919" s="17"/>
      <c r="E919" s="10" t="s">
        <v>68</v>
      </c>
      <c r="F919" s="10" t="s">
        <v>67</v>
      </c>
      <c r="G919" s="10" t="s">
        <v>67</v>
      </c>
      <c r="H919" s="10" t="s">
        <v>292</v>
      </c>
      <c r="I919" s="10" t="s">
        <v>292</v>
      </c>
      <c r="J919" s="10">
        <v>1</v>
      </c>
      <c r="K919" s="18" t="s">
        <v>4661</v>
      </c>
    </row>
    <row r="920" spans="1:11" customFormat="1">
      <c r="A920" s="10">
        <v>3101</v>
      </c>
      <c r="B920" s="10" t="s">
        <v>4663</v>
      </c>
      <c r="C920" s="10" t="s">
        <v>869</v>
      </c>
      <c r="D920" s="17"/>
      <c r="E920" s="10" t="s">
        <v>67</v>
      </c>
      <c r="F920" s="10" t="s">
        <v>67</v>
      </c>
      <c r="G920" s="10" t="s">
        <v>67</v>
      </c>
      <c r="H920" s="10" t="s">
        <v>4</v>
      </c>
      <c r="I920" s="10" t="s">
        <v>4</v>
      </c>
      <c r="J920" s="10">
        <v>1</v>
      </c>
      <c r="K920" s="18" t="s">
        <v>4664</v>
      </c>
    </row>
    <row r="921" spans="1:11" customFormat="1">
      <c r="A921" s="10">
        <v>3103</v>
      </c>
      <c r="B921" s="10" t="s">
        <v>4665</v>
      </c>
      <c r="C921" s="10" t="s">
        <v>869</v>
      </c>
      <c r="D921" s="17"/>
      <c r="E921" s="10" t="s">
        <v>68</v>
      </c>
      <c r="F921" s="10" t="s">
        <v>67</v>
      </c>
      <c r="G921" s="10" t="s">
        <v>67</v>
      </c>
      <c r="H921" s="10" t="s">
        <v>292</v>
      </c>
      <c r="I921" s="10" t="s">
        <v>292</v>
      </c>
      <c r="J921" s="10">
        <v>1</v>
      </c>
      <c r="K921" s="18" t="s">
        <v>4666</v>
      </c>
    </row>
    <row r="922" spans="1:11" customFormat="1">
      <c r="A922" s="10">
        <v>3104</v>
      </c>
      <c r="B922" s="10" t="s">
        <v>4667</v>
      </c>
      <c r="C922" s="10" t="s">
        <v>869</v>
      </c>
      <c r="D922" s="17"/>
      <c r="E922" s="10" t="s">
        <v>68</v>
      </c>
      <c r="F922" s="10" t="s">
        <v>67</v>
      </c>
      <c r="G922" s="10" t="s">
        <v>67</v>
      </c>
      <c r="H922" s="10" t="s">
        <v>292</v>
      </c>
      <c r="I922" s="10" t="s">
        <v>292</v>
      </c>
      <c r="J922" s="10">
        <v>1</v>
      </c>
      <c r="K922" s="18" t="s">
        <v>4666</v>
      </c>
    </row>
    <row r="923" spans="1:11" customFormat="1">
      <c r="A923" s="10">
        <v>3116</v>
      </c>
      <c r="B923" s="10" t="s">
        <v>4668</v>
      </c>
      <c r="C923" s="10" t="s">
        <v>869</v>
      </c>
      <c r="D923" s="17"/>
      <c r="E923" s="10" t="s">
        <v>68</v>
      </c>
      <c r="F923" s="10" t="s">
        <v>67</v>
      </c>
      <c r="G923" s="10" t="s">
        <v>67</v>
      </c>
      <c r="H923" s="10" t="s">
        <v>292</v>
      </c>
      <c r="I923" s="10" t="s">
        <v>292</v>
      </c>
      <c r="J923" s="10">
        <v>1</v>
      </c>
      <c r="K923" s="18" t="s">
        <v>4669</v>
      </c>
    </row>
    <row r="924" spans="1:11" customFormat="1">
      <c r="A924" s="10">
        <v>3200</v>
      </c>
      <c r="B924" s="10" t="s">
        <v>4670</v>
      </c>
      <c r="C924" s="10" t="s">
        <v>869</v>
      </c>
      <c r="D924" s="17"/>
      <c r="E924" s="10" t="s">
        <v>4</v>
      </c>
      <c r="F924" s="10" t="s">
        <v>67</v>
      </c>
      <c r="G924" s="10" t="s">
        <v>67</v>
      </c>
      <c r="H924" s="10" t="s">
        <v>292</v>
      </c>
      <c r="I924" s="10" t="s">
        <v>292</v>
      </c>
      <c r="J924" s="10">
        <v>1</v>
      </c>
      <c r="K924" s="18" t="s">
        <v>4671</v>
      </c>
    </row>
    <row r="925" spans="1:11" customFormat="1">
      <c r="A925" s="10">
        <v>3201</v>
      </c>
      <c r="B925" s="10" t="s">
        <v>4672</v>
      </c>
      <c r="C925" s="10" t="s">
        <v>869</v>
      </c>
      <c r="D925" s="17"/>
      <c r="E925" s="10" t="s">
        <v>68</v>
      </c>
      <c r="F925" s="10" t="s">
        <v>67</v>
      </c>
      <c r="G925" s="10" t="s">
        <v>67</v>
      </c>
      <c r="H925" s="10" t="s">
        <v>292</v>
      </c>
      <c r="I925" s="10" t="s">
        <v>292</v>
      </c>
      <c r="J925" s="10">
        <v>1</v>
      </c>
      <c r="K925" s="18" t="s">
        <v>4671</v>
      </c>
    </row>
    <row r="926" spans="1:11" customFormat="1">
      <c r="A926" s="10">
        <v>3205</v>
      </c>
      <c r="B926" s="10" t="s">
        <v>4673</v>
      </c>
      <c r="C926" s="10" t="s">
        <v>869</v>
      </c>
      <c r="D926" s="17"/>
      <c r="E926" s="10" t="s">
        <v>68</v>
      </c>
      <c r="F926" s="10" t="s">
        <v>67</v>
      </c>
      <c r="G926" s="10" t="s">
        <v>67</v>
      </c>
      <c r="H926" s="10" t="s">
        <v>292</v>
      </c>
      <c r="I926" s="10" t="s">
        <v>292</v>
      </c>
      <c r="J926" s="10">
        <v>1</v>
      </c>
      <c r="K926" s="18" t="s">
        <v>4674</v>
      </c>
    </row>
    <row r="927" spans="1:11" customFormat="1">
      <c r="A927" s="10">
        <v>3206</v>
      </c>
      <c r="B927" s="10" t="s">
        <v>4675</v>
      </c>
      <c r="C927" s="10" t="s">
        <v>869</v>
      </c>
      <c r="D927" s="17"/>
      <c r="E927" s="10" t="s">
        <v>68</v>
      </c>
      <c r="F927" s="10" t="s">
        <v>67</v>
      </c>
      <c r="G927" s="10" t="s">
        <v>67</v>
      </c>
      <c r="H927" s="10" t="s">
        <v>292</v>
      </c>
      <c r="I927" s="10" t="s">
        <v>292</v>
      </c>
      <c r="J927" s="10">
        <v>1</v>
      </c>
      <c r="K927" s="18" t="s">
        <v>4674</v>
      </c>
    </row>
    <row r="928" spans="1:11" customFormat="1">
      <c r="A928" s="10">
        <v>3207</v>
      </c>
      <c r="B928" s="10" t="s">
        <v>4676</v>
      </c>
      <c r="C928" s="10" t="s">
        <v>869</v>
      </c>
      <c r="D928" s="17"/>
      <c r="E928" s="10" t="s">
        <v>68</v>
      </c>
      <c r="F928" s="10" t="s">
        <v>67</v>
      </c>
      <c r="G928" s="10" t="s">
        <v>67</v>
      </c>
      <c r="H928" s="10" t="s">
        <v>292</v>
      </c>
      <c r="I928" s="10" t="s">
        <v>292</v>
      </c>
      <c r="J928" s="10">
        <v>1</v>
      </c>
      <c r="K928" s="18" t="s">
        <v>4674</v>
      </c>
    </row>
    <row r="929" spans="1:11" customFormat="1">
      <c r="A929" s="10">
        <v>3208</v>
      </c>
      <c r="B929" s="10" t="s">
        <v>4677</v>
      </c>
      <c r="C929" s="10" t="s">
        <v>869</v>
      </c>
      <c r="D929" s="17"/>
      <c r="E929" s="10" t="s">
        <v>68</v>
      </c>
      <c r="F929" s="10" t="s">
        <v>67</v>
      </c>
      <c r="G929" s="10" t="s">
        <v>67</v>
      </c>
      <c r="H929" s="10" t="s">
        <v>292</v>
      </c>
      <c r="I929" s="10" t="s">
        <v>292</v>
      </c>
      <c r="J929" s="10">
        <v>1</v>
      </c>
      <c r="K929" s="18" t="s">
        <v>4674</v>
      </c>
    </row>
    <row r="930" spans="1:11" customFormat="1">
      <c r="A930" s="10">
        <v>3209</v>
      </c>
      <c r="B930" s="10" t="s">
        <v>4678</v>
      </c>
      <c r="C930" s="10" t="s">
        <v>869</v>
      </c>
      <c r="D930" s="17"/>
      <c r="E930" s="10" t="s">
        <v>4</v>
      </c>
      <c r="F930" s="10" t="s">
        <v>67</v>
      </c>
      <c r="G930" s="10" t="s">
        <v>67</v>
      </c>
      <c r="H930" s="10" t="s">
        <v>292</v>
      </c>
      <c r="I930" s="10" t="s">
        <v>292</v>
      </c>
      <c r="J930" s="10">
        <v>1</v>
      </c>
      <c r="K930" s="18" t="s">
        <v>4674</v>
      </c>
    </row>
    <row r="931" spans="1:11" customFormat="1">
      <c r="A931" s="10">
        <v>3227</v>
      </c>
      <c r="B931" s="10" t="s">
        <v>4679</v>
      </c>
      <c r="C931" s="10" t="s">
        <v>869</v>
      </c>
      <c r="D931" s="17">
        <v>1087</v>
      </c>
      <c r="E931" s="10" t="s">
        <v>68</v>
      </c>
      <c r="F931" s="10" t="s">
        <v>67</v>
      </c>
      <c r="G931" s="10" t="s">
        <v>67</v>
      </c>
      <c r="H931" s="10" t="s">
        <v>880</v>
      </c>
      <c r="I931" s="10" t="s">
        <v>333</v>
      </c>
      <c r="J931" s="10">
        <v>1</v>
      </c>
      <c r="K931" s="18" t="s">
        <v>4680</v>
      </c>
    </row>
    <row r="932" spans="1:11">
      <c r="A932" s="10">
        <v>3239</v>
      </c>
      <c r="B932" s="10" t="s">
        <v>889</v>
      </c>
      <c r="C932" s="10" t="s">
        <v>869</v>
      </c>
      <c r="D932" s="17"/>
      <c r="E932" s="10" t="s">
        <v>68</v>
      </c>
      <c r="F932" s="10" t="s">
        <v>68</v>
      </c>
      <c r="G932" s="10" t="s">
        <v>67</v>
      </c>
      <c r="H932" s="10" t="s">
        <v>890</v>
      </c>
      <c r="I932" s="10" t="s">
        <v>891</v>
      </c>
      <c r="J932" s="10">
        <v>1</v>
      </c>
      <c r="K932" s="18" t="s">
        <v>892</v>
      </c>
    </row>
    <row r="933" spans="1:11" customFormat="1">
      <c r="A933" s="10">
        <v>3272</v>
      </c>
      <c r="B933" s="10" t="s">
        <v>4681</v>
      </c>
      <c r="C933" s="10" t="s">
        <v>869</v>
      </c>
      <c r="D933" s="17"/>
      <c r="E933" s="10" t="s">
        <v>68</v>
      </c>
      <c r="F933" s="10" t="s">
        <v>67</v>
      </c>
      <c r="G933" s="10" t="s">
        <v>67</v>
      </c>
      <c r="H933" s="10" t="s">
        <v>4682</v>
      </c>
      <c r="I933" s="10" t="s">
        <v>334</v>
      </c>
      <c r="J933" s="10">
        <v>1</v>
      </c>
      <c r="K933" s="18" t="s">
        <v>4683</v>
      </c>
    </row>
    <row r="934" spans="1:11" customFormat="1">
      <c r="A934" s="10">
        <v>3273</v>
      </c>
      <c r="B934" s="10" t="s">
        <v>4684</v>
      </c>
      <c r="C934" s="10" t="s">
        <v>869</v>
      </c>
      <c r="D934" s="17">
        <v>1052</v>
      </c>
      <c r="E934" s="10" t="s">
        <v>68</v>
      </c>
      <c r="F934" s="10" t="s">
        <v>67</v>
      </c>
      <c r="G934" s="10" t="s">
        <v>67</v>
      </c>
      <c r="H934" s="10" t="s">
        <v>4685</v>
      </c>
      <c r="I934" s="10" t="s">
        <v>292</v>
      </c>
      <c r="J934" s="10">
        <v>1</v>
      </c>
      <c r="K934" s="18" t="s">
        <v>4683</v>
      </c>
    </row>
    <row r="935" spans="1:11" customFormat="1">
      <c r="A935" s="10">
        <v>3274</v>
      </c>
      <c r="B935" s="10" t="s">
        <v>4686</v>
      </c>
      <c r="C935" s="10" t="s">
        <v>869</v>
      </c>
      <c r="D935" s="17">
        <v>1039</v>
      </c>
      <c r="E935" s="10" t="s">
        <v>68</v>
      </c>
      <c r="F935" s="10" t="s">
        <v>67</v>
      </c>
      <c r="G935" s="10" t="s">
        <v>67</v>
      </c>
      <c r="H935" s="10" t="s">
        <v>4687</v>
      </c>
      <c r="I935" s="10" t="s">
        <v>292</v>
      </c>
      <c r="J935" s="10">
        <v>1</v>
      </c>
      <c r="K935" s="18" t="s">
        <v>4683</v>
      </c>
    </row>
    <row r="936" spans="1:11" customFormat="1">
      <c r="A936" s="10">
        <v>3278</v>
      </c>
      <c r="B936" s="10" t="s">
        <v>4688</v>
      </c>
      <c r="C936" s="10" t="s">
        <v>869</v>
      </c>
      <c r="D936" s="17"/>
      <c r="E936" s="10" t="s">
        <v>68</v>
      </c>
      <c r="F936" s="10" t="s">
        <v>67</v>
      </c>
      <c r="G936" s="10" t="s">
        <v>67</v>
      </c>
      <c r="H936" s="10" t="s">
        <v>292</v>
      </c>
      <c r="I936" s="10" t="s">
        <v>292</v>
      </c>
      <c r="J936" s="10">
        <v>1</v>
      </c>
      <c r="K936" s="18" t="s">
        <v>4683</v>
      </c>
    </row>
    <row r="937" spans="1:11" customFormat="1">
      <c r="A937" s="10">
        <v>3279</v>
      </c>
      <c r="B937" s="10" t="s">
        <v>4689</v>
      </c>
      <c r="C937" s="10" t="s">
        <v>869</v>
      </c>
      <c r="D937" s="17"/>
      <c r="E937" s="10" t="s">
        <v>68</v>
      </c>
      <c r="F937" s="10" t="s">
        <v>67</v>
      </c>
      <c r="G937" s="10" t="s">
        <v>67</v>
      </c>
      <c r="H937" s="10" t="s">
        <v>292</v>
      </c>
      <c r="I937" s="10" t="s">
        <v>292</v>
      </c>
      <c r="J937" s="10">
        <v>1</v>
      </c>
      <c r="K937" s="18" t="s">
        <v>4690</v>
      </c>
    </row>
    <row r="938" spans="1:11" customFormat="1">
      <c r="A938" s="10">
        <v>3280</v>
      </c>
      <c r="B938" s="10" t="s">
        <v>4691</v>
      </c>
      <c r="C938" s="10" t="s">
        <v>869</v>
      </c>
      <c r="D938" s="17"/>
      <c r="E938" s="10" t="s">
        <v>68</v>
      </c>
      <c r="F938" s="10" t="s">
        <v>67</v>
      </c>
      <c r="G938" s="10" t="s">
        <v>67</v>
      </c>
      <c r="H938" s="10" t="s">
        <v>292</v>
      </c>
      <c r="I938" s="10" t="s">
        <v>292</v>
      </c>
      <c r="J938" s="10">
        <v>1</v>
      </c>
      <c r="K938" s="18" t="s">
        <v>4690</v>
      </c>
    </row>
    <row r="939" spans="1:11" customFormat="1">
      <c r="A939" s="10">
        <v>3289</v>
      </c>
      <c r="B939" s="10" t="s">
        <v>4692</v>
      </c>
      <c r="C939" s="10" t="s">
        <v>869</v>
      </c>
      <c r="D939" s="17"/>
      <c r="E939" s="10" t="s">
        <v>68</v>
      </c>
      <c r="F939" s="10" t="s">
        <v>67</v>
      </c>
      <c r="G939" s="10" t="s">
        <v>67</v>
      </c>
      <c r="H939" s="10" t="s">
        <v>292</v>
      </c>
      <c r="I939" s="10" t="s">
        <v>292</v>
      </c>
      <c r="J939" s="10">
        <v>1</v>
      </c>
      <c r="K939" s="18" t="s">
        <v>4693</v>
      </c>
    </row>
    <row r="940" spans="1:11" customFormat="1">
      <c r="A940" s="10">
        <v>3294</v>
      </c>
      <c r="B940" s="10" t="s">
        <v>4694</v>
      </c>
      <c r="C940" s="10" t="s">
        <v>869</v>
      </c>
      <c r="D940" s="17"/>
      <c r="E940" s="10" t="s">
        <v>68</v>
      </c>
      <c r="F940" s="10" t="s">
        <v>67</v>
      </c>
      <c r="G940" s="10" t="s">
        <v>67</v>
      </c>
      <c r="H940" s="10" t="s">
        <v>292</v>
      </c>
      <c r="I940" s="10" t="s">
        <v>292</v>
      </c>
      <c r="J940" s="10">
        <v>1</v>
      </c>
      <c r="K940" s="18" t="s">
        <v>4693</v>
      </c>
    </row>
    <row r="941" spans="1:11" customFormat="1">
      <c r="A941" s="10">
        <v>3295</v>
      </c>
      <c r="B941" s="10" t="s">
        <v>4695</v>
      </c>
      <c r="C941" s="10" t="s">
        <v>869</v>
      </c>
      <c r="D941" s="17"/>
      <c r="E941" s="10" t="s">
        <v>67</v>
      </c>
      <c r="F941" s="10" t="s">
        <v>67</v>
      </c>
      <c r="G941" s="10" t="s">
        <v>67</v>
      </c>
      <c r="H941" s="10" t="s">
        <v>292</v>
      </c>
      <c r="I941" s="10" t="s">
        <v>292</v>
      </c>
      <c r="J941" s="10">
        <v>1</v>
      </c>
      <c r="K941" s="18" t="s">
        <v>4693</v>
      </c>
    </row>
    <row r="942" spans="1:11" customFormat="1">
      <c r="A942" s="10">
        <v>3297</v>
      </c>
      <c r="B942" s="10" t="s">
        <v>4696</v>
      </c>
      <c r="C942" s="10" t="s">
        <v>869</v>
      </c>
      <c r="D942" s="17"/>
      <c r="E942" s="10" t="s">
        <v>68</v>
      </c>
      <c r="F942" s="10" t="s">
        <v>67</v>
      </c>
      <c r="G942" s="10" t="s">
        <v>67</v>
      </c>
      <c r="H942" s="10" t="s">
        <v>292</v>
      </c>
      <c r="I942" s="10" t="s">
        <v>292</v>
      </c>
      <c r="J942" s="10">
        <v>1</v>
      </c>
      <c r="K942" s="18" t="s">
        <v>4693</v>
      </c>
    </row>
    <row r="943" spans="1:11" customFormat="1">
      <c r="A943" s="10">
        <v>3300</v>
      </c>
      <c r="B943" s="10" t="s">
        <v>4697</v>
      </c>
      <c r="C943" s="10" t="s">
        <v>869</v>
      </c>
      <c r="D943" s="17"/>
      <c r="E943" s="10" t="s">
        <v>67</v>
      </c>
      <c r="F943" s="10" t="s">
        <v>67</v>
      </c>
      <c r="G943" s="10" t="s">
        <v>67</v>
      </c>
      <c r="H943" s="10" t="s">
        <v>4</v>
      </c>
      <c r="I943" s="10" t="s">
        <v>292</v>
      </c>
      <c r="J943" s="10">
        <v>1</v>
      </c>
      <c r="K943" s="18" t="s">
        <v>4698</v>
      </c>
    </row>
    <row r="944" spans="1:11" customFormat="1">
      <c r="A944" s="10">
        <v>3301</v>
      </c>
      <c r="B944" s="10" t="s">
        <v>4699</v>
      </c>
      <c r="C944" s="10" t="s">
        <v>869</v>
      </c>
      <c r="D944" s="17"/>
      <c r="E944" s="10" t="s">
        <v>67</v>
      </c>
      <c r="F944" s="10" t="s">
        <v>67</v>
      </c>
      <c r="G944" s="10" t="s">
        <v>67</v>
      </c>
      <c r="H944" s="10" t="s">
        <v>4</v>
      </c>
      <c r="I944" s="10" t="s">
        <v>292</v>
      </c>
      <c r="J944" s="10">
        <v>1</v>
      </c>
      <c r="K944" s="18" t="s">
        <v>4698</v>
      </c>
    </row>
    <row r="945" spans="1:11" customFormat="1">
      <c r="A945" s="10">
        <v>3303</v>
      </c>
      <c r="B945" s="10" t="s">
        <v>4700</v>
      </c>
      <c r="C945" s="10" t="s">
        <v>869</v>
      </c>
      <c r="D945" s="17"/>
      <c r="E945" s="10" t="s">
        <v>68</v>
      </c>
      <c r="F945" s="10" t="s">
        <v>67</v>
      </c>
      <c r="G945" s="10" t="s">
        <v>67</v>
      </c>
      <c r="H945" s="10" t="s">
        <v>292</v>
      </c>
      <c r="I945" s="10" t="s">
        <v>292</v>
      </c>
      <c r="J945" s="10">
        <v>1</v>
      </c>
      <c r="K945" s="18" t="s">
        <v>4698</v>
      </c>
    </row>
    <row r="946" spans="1:11" customFormat="1">
      <c r="A946" s="10">
        <v>3304</v>
      </c>
      <c r="B946" s="10" t="s">
        <v>4701</v>
      </c>
      <c r="C946" s="10" t="s">
        <v>869</v>
      </c>
      <c r="D946" s="17"/>
      <c r="E946" s="10" t="s">
        <v>67</v>
      </c>
      <c r="F946" s="10" t="s">
        <v>67</v>
      </c>
      <c r="G946" s="10" t="s">
        <v>67</v>
      </c>
      <c r="H946" s="10" t="s">
        <v>292</v>
      </c>
      <c r="I946" s="10" t="s">
        <v>292</v>
      </c>
      <c r="J946" s="10">
        <v>1</v>
      </c>
      <c r="K946" s="18" t="s">
        <v>4698</v>
      </c>
    </row>
    <row r="947" spans="1:11" customFormat="1">
      <c r="A947" s="10">
        <v>3305</v>
      </c>
      <c r="B947" s="10" t="s">
        <v>4702</v>
      </c>
      <c r="C947" s="10" t="s">
        <v>869</v>
      </c>
      <c r="D947" s="17"/>
      <c r="E947" s="10" t="s">
        <v>67</v>
      </c>
      <c r="F947" s="10" t="s">
        <v>67</v>
      </c>
      <c r="G947" s="10" t="s">
        <v>67</v>
      </c>
      <c r="H947" s="10" t="s">
        <v>292</v>
      </c>
      <c r="I947" s="10" t="s">
        <v>292</v>
      </c>
      <c r="J947" s="10">
        <v>1</v>
      </c>
      <c r="K947" s="18" t="s">
        <v>4698</v>
      </c>
    </row>
    <row r="948" spans="1:11">
      <c r="A948" s="10">
        <v>5725</v>
      </c>
      <c r="B948" s="10" t="s">
        <v>893</v>
      </c>
      <c r="C948" s="10" t="s">
        <v>591</v>
      </c>
      <c r="D948" s="17">
        <v>1101</v>
      </c>
      <c r="E948" s="10" t="s">
        <v>68</v>
      </c>
      <c r="F948" s="10" t="s">
        <v>68</v>
      </c>
      <c r="G948" s="10" t="s">
        <v>67</v>
      </c>
      <c r="H948" s="10" t="s">
        <v>894</v>
      </c>
      <c r="I948" s="10" t="s">
        <v>895</v>
      </c>
      <c r="J948" s="10">
        <v>1</v>
      </c>
      <c r="K948" s="18" t="s">
        <v>896</v>
      </c>
    </row>
    <row r="949" spans="1:11">
      <c r="A949" s="10">
        <v>5726</v>
      </c>
      <c r="B949" s="10" t="s">
        <v>897</v>
      </c>
      <c r="C949" s="10" t="s">
        <v>591</v>
      </c>
      <c r="D949" s="17">
        <v>1115</v>
      </c>
      <c r="E949" s="10" t="s">
        <v>68</v>
      </c>
      <c r="F949" s="10" t="s">
        <v>68</v>
      </c>
      <c r="G949" s="10" t="s">
        <v>67</v>
      </c>
      <c r="H949" s="10" t="s">
        <v>898</v>
      </c>
      <c r="I949" s="10" t="s">
        <v>899</v>
      </c>
      <c r="J949" s="10">
        <v>1</v>
      </c>
      <c r="K949" s="18" t="s">
        <v>896</v>
      </c>
    </row>
    <row r="950" spans="1:11" customFormat="1">
      <c r="A950" s="10">
        <v>5727</v>
      </c>
      <c r="B950" s="10" t="s">
        <v>4703</v>
      </c>
      <c r="C950" s="10" t="s">
        <v>591</v>
      </c>
      <c r="D950" s="17"/>
      <c r="E950" s="10" t="s">
        <v>68</v>
      </c>
      <c r="F950" s="10" t="s">
        <v>67</v>
      </c>
      <c r="G950" s="10" t="s">
        <v>67</v>
      </c>
      <c r="H950" s="10" t="s">
        <v>4</v>
      </c>
      <c r="I950" s="10" t="s">
        <v>4</v>
      </c>
      <c r="J950" s="10">
        <v>1</v>
      </c>
      <c r="K950" s="18" t="s">
        <v>896</v>
      </c>
    </row>
    <row r="951" spans="1:11">
      <c r="A951" s="10">
        <v>5728</v>
      </c>
      <c r="B951" s="10" t="s">
        <v>900</v>
      </c>
      <c r="C951" s="10" t="s">
        <v>591</v>
      </c>
      <c r="D951" s="17">
        <v>1123</v>
      </c>
      <c r="E951" s="10" t="s">
        <v>68</v>
      </c>
      <c r="F951" s="10" t="s">
        <v>68</v>
      </c>
      <c r="G951" s="10" t="s">
        <v>67</v>
      </c>
      <c r="H951" s="10" t="s">
        <v>901</v>
      </c>
      <c r="I951" s="10" t="s">
        <v>902</v>
      </c>
      <c r="J951" s="10">
        <v>1</v>
      </c>
      <c r="K951" s="18" t="s">
        <v>896</v>
      </c>
    </row>
    <row r="952" spans="1:11">
      <c r="A952" s="10">
        <v>5729</v>
      </c>
      <c r="B952" s="10" t="s">
        <v>903</v>
      </c>
      <c r="C952" s="10" t="s">
        <v>591</v>
      </c>
      <c r="D952" s="17">
        <v>1110</v>
      </c>
      <c r="E952" s="10" t="s">
        <v>68</v>
      </c>
      <c r="F952" s="10" t="s">
        <v>68</v>
      </c>
      <c r="G952" s="10" t="s">
        <v>67</v>
      </c>
      <c r="H952" s="10" t="s">
        <v>904</v>
      </c>
      <c r="I952" s="10" t="s">
        <v>905</v>
      </c>
      <c r="J952" s="10">
        <v>1</v>
      </c>
      <c r="K952" s="18" t="s">
        <v>896</v>
      </c>
    </row>
    <row r="953" spans="1:11">
      <c r="A953" s="10">
        <v>5730</v>
      </c>
      <c r="B953" s="10" t="s">
        <v>906</v>
      </c>
      <c r="C953" s="10" t="s">
        <v>591</v>
      </c>
      <c r="D953" s="17">
        <v>1123</v>
      </c>
      <c r="E953" s="10" t="s">
        <v>68</v>
      </c>
      <c r="F953" s="10" t="s">
        <v>68</v>
      </c>
      <c r="G953" s="10" t="s">
        <v>67</v>
      </c>
      <c r="H953" s="10" t="s">
        <v>907</v>
      </c>
      <c r="I953" s="10" t="s">
        <v>908</v>
      </c>
      <c r="J953" s="10">
        <v>1</v>
      </c>
      <c r="K953" s="18" t="s">
        <v>896</v>
      </c>
    </row>
    <row r="954" spans="1:11">
      <c r="A954" s="10">
        <v>5731</v>
      </c>
      <c r="B954" s="10" t="s">
        <v>909</v>
      </c>
      <c r="C954" s="10" t="s">
        <v>591</v>
      </c>
      <c r="D954" s="17">
        <v>1124</v>
      </c>
      <c r="E954" s="10" t="s">
        <v>68</v>
      </c>
      <c r="F954" s="10" t="s">
        <v>68</v>
      </c>
      <c r="G954" s="10" t="s">
        <v>67</v>
      </c>
      <c r="H954" s="10" t="s">
        <v>910</v>
      </c>
      <c r="I954" s="10" t="s">
        <v>911</v>
      </c>
      <c r="J954" s="10">
        <v>1</v>
      </c>
      <c r="K954" s="18" t="s">
        <v>896</v>
      </c>
    </row>
    <row r="955" spans="1:11" customFormat="1">
      <c r="A955" s="10">
        <v>5732</v>
      </c>
      <c r="B955" s="10" t="s">
        <v>4704</v>
      </c>
      <c r="C955" s="10" t="s">
        <v>591</v>
      </c>
      <c r="D955" s="17"/>
      <c r="E955" s="10" t="s">
        <v>68</v>
      </c>
      <c r="F955" s="10" t="s">
        <v>67</v>
      </c>
      <c r="G955" s="10" t="s">
        <v>67</v>
      </c>
      <c r="H955" s="10" t="s">
        <v>4</v>
      </c>
      <c r="I955" s="10" t="s">
        <v>4</v>
      </c>
      <c r="J955" s="10">
        <v>1</v>
      </c>
      <c r="K955" s="18" t="s">
        <v>896</v>
      </c>
    </row>
    <row r="956" spans="1:11" customFormat="1">
      <c r="A956" s="10">
        <v>5733</v>
      </c>
      <c r="B956" s="10" t="s">
        <v>4705</v>
      </c>
      <c r="C956" s="10" t="s">
        <v>591</v>
      </c>
      <c r="D956" s="17"/>
      <c r="E956" s="10" t="s">
        <v>68</v>
      </c>
      <c r="F956" s="10" t="s">
        <v>67</v>
      </c>
      <c r="G956" s="10" t="s">
        <v>67</v>
      </c>
      <c r="H956" s="10" t="s">
        <v>4</v>
      </c>
      <c r="I956" s="10" t="s">
        <v>4</v>
      </c>
      <c r="J956" s="10">
        <v>1</v>
      </c>
      <c r="K956" s="18" t="s">
        <v>896</v>
      </c>
    </row>
    <row r="957" spans="1:11">
      <c r="A957" s="10">
        <v>5734</v>
      </c>
      <c r="B957" s="10" t="s">
        <v>912</v>
      </c>
      <c r="C957" s="10" t="s">
        <v>591</v>
      </c>
      <c r="D957" s="17">
        <v>1124</v>
      </c>
      <c r="E957" s="10" t="s">
        <v>68</v>
      </c>
      <c r="F957" s="10" t="s">
        <v>68</v>
      </c>
      <c r="G957" s="10" t="s">
        <v>67</v>
      </c>
      <c r="H957" s="10" t="s">
        <v>913</v>
      </c>
      <c r="I957" s="10" t="s">
        <v>170</v>
      </c>
      <c r="J957" s="10">
        <v>1</v>
      </c>
      <c r="K957" s="18" t="s">
        <v>896</v>
      </c>
    </row>
    <row r="958" spans="1:11">
      <c r="A958" s="10">
        <v>6072</v>
      </c>
      <c r="B958" s="10" t="s">
        <v>914</v>
      </c>
      <c r="C958" s="10" t="s">
        <v>669</v>
      </c>
      <c r="D958" s="17">
        <v>1074</v>
      </c>
      <c r="E958" s="10" t="s">
        <v>67</v>
      </c>
      <c r="F958" s="10" t="s">
        <v>68</v>
      </c>
      <c r="G958" s="10" t="s">
        <v>67</v>
      </c>
      <c r="H958" s="10" t="s">
        <v>915</v>
      </c>
      <c r="I958" s="10" t="s">
        <v>171</v>
      </c>
      <c r="J958" s="10">
        <v>1</v>
      </c>
      <c r="K958" s="18" t="s">
        <v>916</v>
      </c>
    </row>
    <row r="959" spans="1:11">
      <c r="A959" s="10">
        <v>6073</v>
      </c>
      <c r="B959" s="10" t="s">
        <v>917</v>
      </c>
      <c r="C959" s="10" t="s">
        <v>669</v>
      </c>
      <c r="D959" s="17">
        <v>1074</v>
      </c>
      <c r="E959" s="10" t="s">
        <v>68</v>
      </c>
      <c r="F959" s="10" t="s">
        <v>68</v>
      </c>
      <c r="G959" s="10" t="s">
        <v>67</v>
      </c>
      <c r="H959" s="10" t="s">
        <v>918</v>
      </c>
      <c r="I959" s="10" t="s">
        <v>919</v>
      </c>
      <c r="J959" s="10">
        <v>1</v>
      </c>
      <c r="K959" s="18" t="s">
        <v>916</v>
      </c>
    </row>
    <row r="960" spans="1:11">
      <c r="A960" s="10">
        <v>6074</v>
      </c>
      <c r="B960" s="10" t="s">
        <v>920</v>
      </c>
      <c r="C960" s="10" t="s">
        <v>669</v>
      </c>
      <c r="D960" s="17">
        <v>1100</v>
      </c>
      <c r="E960" s="10" t="s">
        <v>68</v>
      </c>
      <c r="F960" s="10" t="s">
        <v>68</v>
      </c>
      <c r="G960" s="10" t="s">
        <v>67</v>
      </c>
      <c r="H960" s="10" t="s">
        <v>921</v>
      </c>
      <c r="I960" s="10" t="s">
        <v>922</v>
      </c>
      <c r="J960" s="10">
        <v>1</v>
      </c>
      <c r="K960" s="18" t="s">
        <v>916</v>
      </c>
    </row>
    <row r="961" spans="1:11">
      <c r="A961" s="10">
        <v>6075</v>
      </c>
      <c r="B961" s="10" t="s">
        <v>923</v>
      </c>
      <c r="C961" s="10" t="s">
        <v>669</v>
      </c>
      <c r="D961" s="17">
        <v>1112</v>
      </c>
      <c r="E961" s="10" t="s">
        <v>68</v>
      </c>
      <c r="F961" s="10" t="s">
        <v>68</v>
      </c>
      <c r="G961" s="10" t="s">
        <v>67</v>
      </c>
      <c r="H961" s="10" t="s">
        <v>924</v>
      </c>
      <c r="I961" s="10" t="s">
        <v>925</v>
      </c>
      <c r="J961" s="10">
        <v>1</v>
      </c>
      <c r="K961" s="18" t="s">
        <v>916</v>
      </c>
    </row>
    <row r="962" spans="1:11">
      <c r="A962" s="10">
        <v>6076</v>
      </c>
      <c r="B962" s="10" t="s">
        <v>926</v>
      </c>
      <c r="C962" s="10" t="s">
        <v>669</v>
      </c>
      <c r="D962" s="17">
        <v>1110</v>
      </c>
      <c r="E962" s="10" t="s">
        <v>67</v>
      </c>
      <c r="F962" s="10" t="s">
        <v>68</v>
      </c>
      <c r="G962" s="10" t="s">
        <v>67</v>
      </c>
      <c r="H962" s="10" t="s">
        <v>927</v>
      </c>
      <c r="I962" s="10" t="s">
        <v>928</v>
      </c>
      <c r="J962" s="10">
        <v>1</v>
      </c>
      <c r="K962" s="18" t="s">
        <v>916</v>
      </c>
    </row>
    <row r="963" spans="1:11" customFormat="1">
      <c r="A963" s="10">
        <v>6077</v>
      </c>
      <c r="B963" s="10" t="s">
        <v>4706</v>
      </c>
      <c r="C963" s="10" t="s">
        <v>669</v>
      </c>
      <c r="D963" s="17">
        <v>1103</v>
      </c>
      <c r="E963" s="10" t="s">
        <v>67</v>
      </c>
      <c r="F963" s="10" t="s">
        <v>67</v>
      </c>
      <c r="G963" s="10" t="s">
        <v>67</v>
      </c>
      <c r="H963" s="10" t="s">
        <v>4707</v>
      </c>
      <c r="I963" s="10" t="s">
        <v>4708</v>
      </c>
      <c r="J963" s="10">
        <v>1</v>
      </c>
      <c r="K963" s="18" t="s">
        <v>916</v>
      </c>
    </row>
    <row r="964" spans="1:11">
      <c r="A964" s="10">
        <v>6078</v>
      </c>
      <c r="B964" s="10" t="s">
        <v>929</v>
      </c>
      <c r="C964" s="10" t="s">
        <v>669</v>
      </c>
      <c r="D964" s="17">
        <v>1074</v>
      </c>
      <c r="E964" s="10" t="s">
        <v>67</v>
      </c>
      <c r="F964" s="10" t="s">
        <v>68</v>
      </c>
      <c r="G964" s="10" t="s">
        <v>67</v>
      </c>
      <c r="H964" s="10" t="s">
        <v>930</v>
      </c>
      <c r="I964" s="10" t="s">
        <v>172</v>
      </c>
      <c r="J964" s="10">
        <v>1</v>
      </c>
      <c r="K964" s="18" t="s">
        <v>916</v>
      </c>
    </row>
    <row r="965" spans="1:11" customFormat="1">
      <c r="A965" s="10">
        <v>6079</v>
      </c>
      <c r="B965" s="10" t="s">
        <v>4709</v>
      </c>
      <c r="C965" s="10" t="s">
        <v>669</v>
      </c>
      <c r="D965" s="17">
        <v>1111</v>
      </c>
      <c r="E965" s="10" t="s">
        <v>68</v>
      </c>
      <c r="F965" s="10" t="s">
        <v>67</v>
      </c>
      <c r="G965" s="10" t="s">
        <v>67</v>
      </c>
      <c r="H965" s="10" t="s">
        <v>4710</v>
      </c>
      <c r="I965" s="10" t="s">
        <v>335</v>
      </c>
      <c r="J965" s="10">
        <v>1</v>
      </c>
      <c r="K965" s="18" t="s">
        <v>916</v>
      </c>
    </row>
    <row r="966" spans="1:11">
      <c r="A966" s="10">
        <v>6080</v>
      </c>
      <c r="B966" s="10" t="s">
        <v>931</v>
      </c>
      <c r="C966" s="10" t="s">
        <v>669</v>
      </c>
      <c r="D966" s="17">
        <v>1074</v>
      </c>
      <c r="E966" s="10" t="s">
        <v>68</v>
      </c>
      <c r="F966" s="10" t="s">
        <v>68</v>
      </c>
      <c r="G966" s="10" t="s">
        <v>67</v>
      </c>
      <c r="H966" s="10" t="s">
        <v>932</v>
      </c>
      <c r="I966" s="10" t="s">
        <v>173</v>
      </c>
      <c r="J966" s="10">
        <v>1</v>
      </c>
      <c r="K966" s="18" t="s">
        <v>916</v>
      </c>
    </row>
    <row r="967" spans="1:11">
      <c r="A967" s="10">
        <v>6081</v>
      </c>
      <c r="B967" s="10" t="s">
        <v>933</v>
      </c>
      <c r="C967" s="10" t="s">
        <v>669</v>
      </c>
      <c r="D967" s="17">
        <v>1074</v>
      </c>
      <c r="E967" s="10" t="s">
        <v>67</v>
      </c>
      <c r="F967" s="10" t="s">
        <v>68</v>
      </c>
      <c r="G967" s="10" t="s">
        <v>67</v>
      </c>
      <c r="H967" s="10" t="s">
        <v>934</v>
      </c>
      <c r="I967" s="10" t="s">
        <v>174</v>
      </c>
      <c r="J967" s="10">
        <v>1</v>
      </c>
      <c r="K967" s="18" t="s">
        <v>916</v>
      </c>
    </row>
    <row r="968" spans="1:11" customFormat="1">
      <c r="A968" s="10">
        <v>6082</v>
      </c>
      <c r="B968" s="10" t="s">
        <v>4711</v>
      </c>
      <c r="C968" s="10" t="s">
        <v>669</v>
      </c>
      <c r="D968" s="17"/>
      <c r="E968" s="10" t="s">
        <v>67</v>
      </c>
      <c r="F968" s="10" t="s">
        <v>67</v>
      </c>
      <c r="G968" s="10" t="s">
        <v>67</v>
      </c>
      <c r="H968" s="10" t="s">
        <v>292</v>
      </c>
      <c r="I968" s="10" t="s">
        <v>292</v>
      </c>
      <c r="J968" s="10">
        <v>1</v>
      </c>
      <c r="K968" s="18" t="s">
        <v>916</v>
      </c>
    </row>
    <row r="969" spans="1:11" customFormat="1">
      <c r="A969" s="10">
        <v>6083</v>
      </c>
      <c r="B969" s="10" t="s">
        <v>4712</v>
      </c>
      <c r="C969" s="10" t="s">
        <v>669</v>
      </c>
      <c r="D969" s="17">
        <v>1074</v>
      </c>
      <c r="E969" s="10" t="s">
        <v>67</v>
      </c>
      <c r="F969" s="10" t="s">
        <v>4</v>
      </c>
      <c r="G969" s="10" t="s">
        <v>4</v>
      </c>
      <c r="H969" s="10" t="s">
        <v>4713</v>
      </c>
      <c r="I969" s="10" t="s">
        <v>336</v>
      </c>
      <c r="J969" s="10">
        <v>1</v>
      </c>
      <c r="K969" s="18" t="s">
        <v>916</v>
      </c>
    </row>
    <row r="970" spans="1:11">
      <c r="A970" s="10">
        <v>6084</v>
      </c>
      <c r="B970" s="10" t="s">
        <v>935</v>
      </c>
      <c r="C970" s="10" t="s">
        <v>669</v>
      </c>
      <c r="D970" s="17">
        <v>1083</v>
      </c>
      <c r="E970" s="10" t="s">
        <v>67</v>
      </c>
      <c r="F970" s="10" t="s">
        <v>68</v>
      </c>
      <c r="G970" s="10" t="s">
        <v>67</v>
      </c>
      <c r="H970" s="10" t="s">
        <v>936</v>
      </c>
      <c r="I970" s="10" t="s">
        <v>175</v>
      </c>
      <c r="J970" s="10">
        <v>1</v>
      </c>
      <c r="K970" s="18" t="s">
        <v>916</v>
      </c>
    </row>
    <row r="971" spans="1:11">
      <c r="A971" s="10">
        <v>6085</v>
      </c>
      <c r="B971" s="10" t="s">
        <v>937</v>
      </c>
      <c r="C971" s="10" t="s">
        <v>669</v>
      </c>
      <c r="D971" s="17">
        <v>1104</v>
      </c>
      <c r="E971" s="10" t="s">
        <v>67</v>
      </c>
      <c r="F971" s="10" t="s">
        <v>68</v>
      </c>
      <c r="G971" s="10" t="s">
        <v>67</v>
      </c>
      <c r="H971" s="10" t="s">
        <v>938</v>
      </c>
      <c r="I971" s="10" t="s">
        <v>176</v>
      </c>
      <c r="J971" s="10">
        <v>1</v>
      </c>
      <c r="K971" s="18" t="s">
        <v>916</v>
      </c>
    </row>
    <row r="972" spans="1:11" customFormat="1">
      <c r="A972" s="10">
        <v>6086</v>
      </c>
      <c r="B972" s="10" t="s">
        <v>4714</v>
      </c>
      <c r="C972" s="10" t="s">
        <v>669</v>
      </c>
      <c r="D972" s="17"/>
      <c r="E972" s="10" t="s">
        <v>68</v>
      </c>
      <c r="F972" s="10" t="s">
        <v>67</v>
      </c>
      <c r="G972" s="10" t="s">
        <v>67</v>
      </c>
      <c r="H972" s="10" t="s">
        <v>292</v>
      </c>
      <c r="I972" s="10" t="s">
        <v>292</v>
      </c>
      <c r="J972" s="10">
        <v>1</v>
      </c>
      <c r="K972" s="18" t="s">
        <v>916</v>
      </c>
    </row>
    <row r="973" spans="1:11">
      <c r="A973" s="10">
        <v>6087</v>
      </c>
      <c r="B973" s="10" t="s">
        <v>939</v>
      </c>
      <c r="C973" s="10" t="s">
        <v>669</v>
      </c>
      <c r="D973" s="17">
        <v>1085</v>
      </c>
      <c r="E973" s="10" t="s">
        <v>67</v>
      </c>
      <c r="F973" s="10" t="s">
        <v>68</v>
      </c>
      <c r="G973" s="10" t="s">
        <v>67</v>
      </c>
      <c r="H973" s="10" t="s">
        <v>940</v>
      </c>
      <c r="I973" s="10" t="s">
        <v>177</v>
      </c>
      <c r="J973" s="10">
        <v>1</v>
      </c>
      <c r="K973" s="18" t="s">
        <v>916</v>
      </c>
    </row>
    <row r="974" spans="1:11" customFormat="1">
      <c r="A974" s="10">
        <v>6088</v>
      </c>
      <c r="B974" s="10" t="s">
        <v>4715</v>
      </c>
      <c r="C974" s="10" t="s">
        <v>669</v>
      </c>
      <c r="D974" s="17"/>
      <c r="E974" s="10" t="s">
        <v>67</v>
      </c>
      <c r="F974" s="10" t="s">
        <v>67</v>
      </c>
      <c r="G974" s="10" t="s">
        <v>67</v>
      </c>
      <c r="H974" s="10" t="s">
        <v>292</v>
      </c>
      <c r="I974" s="10" t="s">
        <v>292</v>
      </c>
      <c r="J974" s="10">
        <v>1</v>
      </c>
      <c r="K974" s="18" t="s">
        <v>916</v>
      </c>
    </row>
    <row r="975" spans="1:11" customFormat="1">
      <c r="A975" s="10">
        <v>6089</v>
      </c>
      <c r="B975" s="10" t="s">
        <v>4716</v>
      </c>
      <c r="C975" s="10" t="s">
        <v>669</v>
      </c>
      <c r="D975" s="17">
        <v>1093</v>
      </c>
      <c r="E975" s="10" t="s">
        <v>68</v>
      </c>
      <c r="F975" s="10" t="s">
        <v>67</v>
      </c>
      <c r="G975" s="10" t="s">
        <v>67</v>
      </c>
      <c r="H975" s="10" t="s">
        <v>4717</v>
      </c>
      <c r="I975" s="10" t="s">
        <v>337</v>
      </c>
      <c r="J975" s="10">
        <v>1</v>
      </c>
      <c r="K975" s="18" t="s">
        <v>916</v>
      </c>
    </row>
    <row r="976" spans="1:11" customFormat="1">
      <c r="A976" s="10">
        <v>6090</v>
      </c>
      <c r="B976" s="10" t="s">
        <v>4718</v>
      </c>
      <c r="C976" s="10" t="s">
        <v>669</v>
      </c>
      <c r="D976" s="17"/>
      <c r="E976" s="10" t="s">
        <v>67</v>
      </c>
      <c r="F976" s="10" t="s">
        <v>67</v>
      </c>
      <c r="G976" s="10" t="s">
        <v>67</v>
      </c>
      <c r="H976" s="10" t="s">
        <v>4719</v>
      </c>
      <c r="I976" s="10" t="s">
        <v>4720</v>
      </c>
      <c r="J976" s="10">
        <v>1</v>
      </c>
      <c r="K976" s="18" t="s">
        <v>916</v>
      </c>
    </row>
    <row r="977" spans="1:11" customFormat="1">
      <c r="A977" s="10">
        <v>6091</v>
      </c>
      <c r="B977" s="10" t="s">
        <v>4721</v>
      </c>
      <c r="C977" s="10" t="s">
        <v>669</v>
      </c>
      <c r="D977" s="17">
        <v>1111</v>
      </c>
      <c r="E977" s="10" t="s">
        <v>68</v>
      </c>
      <c r="F977" s="10" t="s">
        <v>67</v>
      </c>
      <c r="G977" s="10" t="s">
        <v>67</v>
      </c>
      <c r="H977" s="10" t="s">
        <v>4722</v>
      </c>
      <c r="I977" s="10" t="s">
        <v>4723</v>
      </c>
      <c r="J977" s="10">
        <v>1</v>
      </c>
      <c r="K977" s="18" t="s">
        <v>916</v>
      </c>
    </row>
    <row r="978" spans="1:11" customFormat="1">
      <c r="A978" s="10">
        <v>6092</v>
      </c>
      <c r="B978" s="10" t="s">
        <v>4724</v>
      </c>
      <c r="C978" s="10" t="s">
        <v>669</v>
      </c>
      <c r="D978" s="17">
        <v>1107</v>
      </c>
      <c r="E978" s="10" t="s">
        <v>67</v>
      </c>
      <c r="F978" s="10" t="s">
        <v>67</v>
      </c>
      <c r="G978" s="10" t="s">
        <v>67</v>
      </c>
      <c r="H978" s="10" t="s">
        <v>4</v>
      </c>
      <c r="I978" s="10" t="s">
        <v>292</v>
      </c>
      <c r="J978" s="10">
        <v>1</v>
      </c>
      <c r="K978" s="18" t="s">
        <v>916</v>
      </c>
    </row>
    <row r="979" spans="1:11" customFormat="1">
      <c r="A979" s="10">
        <v>6093</v>
      </c>
      <c r="B979" s="10" t="s">
        <v>4725</v>
      </c>
      <c r="C979" s="10" t="s">
        <v>669</v>
      </c>
      <c r="D979" s="17"/>
      <c r="E979" s="10" t="s">
        <v>67</v>
      </c>
      <c r="F979" s="10" t="s">
        <v>67</v>
      </c>
      <c r="G979" s="10" t="s">
        <v>67</v>
      </c>
      <c r="H979" s="10" t="s">
        <v>4</v>
      </c>
      <c r="I979" s="10" t="s">
        <v>292</v>
      </c>
      <c r="J979" s="10">
        <v>1</v>
      </c>
      <c r="K979" s="18" t="s">
        <v>916</v>
      </c>
    </row>
    <row r="980" spans="1:11">
      <c r="A980" s="10">
        <v>6094</v>
      </c>
      <c r="B980" s="10" t="s">
        <v>941</v>
      </c>
      <c r="C980" s="10" t="s">
        <v>669</v>
      </c>
      <c r="D980" s="17">
        <v>1108</v>
      </c>
      <c r="E980" s="10" t="s">
        <v>67</v>
      </c>
      <c r="F980" s="10" t="s">
        <v>68</v>
      </c>
      <c r="G980" s="10" t="s">
        <v>67</v>
      </c>
      <c r="H980" s="10" t="s">
        <v>942</v>
      </c>
      <c r="I980" s="10" t="s">
        <v>178</v>
      </c>
      <c r="J980" s="10">
        <v>1</v>
      </c>
      <c r="K980" s="18" t="s">
        <v>916</v>
      </c>
    </row>
    <row r="981" spans="1:11">
      <c r="A981" s="10">
        <v>6095</v>
      </c>
      <c r="B981" s="10" t="s">
        <v>943</v>
      </c>
      <c r="C981" s="10" t="s">
        <v>669</v>
      </c>
      <c r="D981" s="17">
        <v>1074</v>
      </c>
      <c r="E981" s="10" t="s">
        <v>68</v>
      </c>
      <c r="F981" s="10" t="s">
        <v>68</v>
      </c>
      <c r="G981" s="10" t="s">
        <v>67</v>
      </c>
      <c r="H981" s="10" t="s">
        <v>944</v>
      </c>
      <c r="I981" s="10" t="s">
        <v>945</v>
      </c>
      <c r="J981" s="10">
        <v>1</v>
      </c>
      <c r="K981" s="18" t="s">
        <v>916</v>
      </c>
    </row>
    <row r="982" spans="1:11">
      <c r="A982" s="10">
        <v>6096</v>
      </c>
      <c r="B982" s="10" t="s">
        <v>946</v>
      </c>
      <c r="C982" s="10" t="s">
        <v>669</v>
      </c>
      <c r="D982" s="17">
        <v>1093</v>
      </c>
      <c r="E982" s="10" t="s">
        <v>68</v>
      </c>
      <c r="F982" s="10" t="s">
        <v>68</v>
      </c>
      <c r="G982" s="10" t="s">
        <v>4</v>
      </c>
      <c r="H982" s="10" t="s">
        <v>947</v>
      </c>
      <c r="I982" s="10" t="s">
        <v>948</v>
      </c>
      <c r="J982" s="10">
        <v>1</v>
      </c>
      <c r="K982" s="18" t="s">
        <v>949</v>
      </c>
    </row>
    <row r="983" spans="1:11">
      <c r="A983" s="10">
        <v>6097</v>
      </c>
      <c r="B983" s="10" t="s">
        <v>950</v>
      </c>
      <c r="C983" s="10" t="s">
        <v>669</v>
      </c>
      <c r="D983" s="17">
        <v>1117</v>
      </c>
      <c r="E983" s="10" t="s">
        <v>67</v>
      </c>
      <c r="F983" s="10" t="s">
        <v>68</v>
      </c>
      <c r="G983" s="10" t="s">
        <v>67</v>
      </c>
      <c r="H983" s="10" t="s">
        <v>951</v>
      </c>
      <c r="I983" s="10" t="s">
        <v>952</v>
      </c>
      <c r="J983" s="10">
        <v>1</v>
      </c>
      <c r="K983" s="18" t="s">
        <v>916</v>
      </c>
    </row>
    <row r="984" spans="1:11">
      <c r="A984" s="10">
        <v>6098</v>
      </c>
      <c r="B984" s="10" t="s">
        <v>953</v>
      </c>
      <c r="C984" s="10" t="s">
        <v>669</v>
      </c>
      <c r="D984" s="17">
        <v>1074</v>
      </c>
      <c r="E984" s="10" t="s">
        <v>67</v>
      </c>
      <c r="F984" s="10" t="s">
        <v>68</v>
      </c>
      <c r="G984" s="10" t="s">
        <v>67</v>
      </c>
      <c r="H984" s="10" t="s">
        <v>954</v>
      </c>
      <c r="I984" s="10" t="s">
        <v>179</v>
      </c>
      <c r="J984" s="10">
        <v>1</v>
      </c>
      <c r="K984" s="18" t="s">
        <v>916</v>
      </c>
    </row>
    <row r="985" spans="1:11">
      <c r="A985" s="10">
        <v>6099</v>
      </c>
      <c r="B985" s="10" t="s">
        <v>955</v>
      </c>
      <c r="C985" s="10" t="s">
        <v>669</v>
      </c>
      <c r="D985" s="17">
        <v>1075</v>
      </c>
      <c r="E985" s="10" t="s">
        <v>67</v>
      </c>
      <c r="F985" s="10" t="s">
        <v>68</v>
      </c>
      <c r="G985" s="10" t="s">
        <v>67</v>
      </c>
      <c r="H985" s="10" t="s">
        <v>956</v>
      </c>
      <c r="I985" s="10" t="s">
        <v>180</v>
      </c>
      <c r="J985" s="10">
        <v>1</v>
      </c>
      <c r="K985" s="18" t="s">
        <v>916</v>
      </c>
    </row>
    <row r="986" spans="1:11" customFormat="1">
      <c r="A986" s="10">
        <v>6100</v>
      </c>
      <c r="B986" s="10" t="s">
        <v>4726</v>
      </c>
      <c r="C986" s="10" t="s">
        <v>591</v>
      </c>
      <c r="D986" s="17"/>
      <c r="E986" s="10" t="s">
        <v>67</v>
      </c>
      <c r="F986" s="10" t="s">
        <v>67</v>
      </c>
      <c r="G986" s="10" t="s">
        <v>67</v>
      </c>
      <c r="H986" s="10" t="s">
        <v>292</v>
      </c>
      <c r="I986" s="10" t="s">
        <v>292</v>
      </c>
      <c r="J986" s="10">
        <v>1</v>
      </c>
      <c r="K986" s="18" t="s">
        <v>958</v>
      </c>
    </row>
    <row r="987" spans="1:11" customFormat="1">
      <c r="A987" s="10">
        <v>6101</v>
      </c>
      <c r="B987" s="10" t="s">
        <v>4727</v>
      </c>
      <c r="C987" s="10" t="s">
        <v>591</v>
      </c>
      <c r="D987" s="17"/>
      <c r="E987" s="10" t="s">
        <v>67</v>
      </c>
      <c r="F987" s="10" t="s">
        <v>67</v>
      </c>
      <c r="G987" s="10" t="s">
        <v>67</v>
      </c>
      <c r="H987" s="10" t="s">
        <v>292</v>
      </c>
      <c r="I987" s="10" t="s">
        <v>292</v>
      </c>
      <c r="J987" s="10">
        <v>1</v>
      </c>
      <c r="K987" s="18" t="s">
        <v>958</v>
      </c>
    </row>
    <row r="988" spans="1:11" customFormat="1">
      <c r="A988" s="10">
        <v>6102</v>
      </c>
      <c r="B988" s="10" t="s">
        <v>4728</v>
      </c>
      <c r="C988" s="10" t="s">
        <v>591</v>
      </c>
      <c r="D988" s="17"/>
      <c r="E988" s="10" t="s">
        <v>67</v>
      </c>
      <c r="F988" s="10" t="s">
        <v>67</v>
      </c>
      <c r="G988" s="10" t="s">
        <v>67</v>
      </c>
      <c r="H988" s="10" t="s">
        <v>292</v>
      </c>
      <c r="I988" s="10" t="s">
        <v>292</v>
      </c>
      <c r="J988" s="10">
        <v>1</v>
      </c>
      <c r="K988" s="18" t="s">
        <v>958</v>
      </c>
    </row>
    <row r="989" spans="1:11" customFormat="1">
      <c r="A989" s="10">
        <v>6103</v>
      </c>
      <c r="B989" s="10" t="s">
        <v>4729</v>
      </c>
      <c r="C989" s="10" t="s">
        <v>591</v>
      </c>
      <c r="D989" s="17"/>
      <c r="E989" s="10" t="s">
        <v>67</v>
      </c>
      <c r="F989" s="10" t="s">
        <v>67</v>
      </c>
      <c r="G989" s="10" t="s">
        <v>67</v>
      </c>
      <c r="H989" s="10" t="s">
        <v>292</v>
      </c>
      <c r="I989" s="10" t="s">
        <v>292</v>
      </c>
      <c r="J989" s="10">
        <v>1</v>
      </c>
      <c r="K989" s="18" t="s">
        <v>958</v>
      </c>
    </row>
    <row r="990" spans="1:11" customFormat="1">
      <c r="A990" s="10">
        <v>6104</v>
      </c>
      <c r="B990" s="10" t="s">
        <v>4730</v>
      </c>
      <c r="C990" s="10" t="s">
        <v>591</v>
      </c>
      <c r="D990" s="17"/>
      <c r="E990" s="10" t="s">
        <v>67</v>
      </c>
      <c r="F990" s="10" t="s">
        <v>67</v>
      </c>
      <c r="G990" s="10" t="s">
        <v>67</v>
      </c>
      <c r="H990" s="10" t="s">
        <v>292</v>
      </c>
      <c r="I990" s="10" t="s">
        <v>292</v>
      </c>
      <c r="J990" s="10">
        <v>1</v>
      </c>
      <c r="K990" s="18" t="s">
        <v>958</v>
      </c>
    </row>
    <row r="991" spans="1:11" customFormat="1">
      <c r="A991" s="10">
        <v>6105</v>
      </c>
      <c r="B991" s="10" t="s">
        <v>4731</v>
      </c>
      <c r="C991" s="10" t="s">
        <v>591</v>
      </c>
      <c r="D991" s="17"/>
      <c r="E991" s="10" t="s">
        <v>67</v>
      </c>
      <c r="F991" s="10" t="s">
        <v>67</v>
      </c>
      <c r="G991" s="10" t="s">
        <v>67</v>
      </c>
      <c r="H991" s="10" t="s">
        <v>292</v>
      </c>
      <c r="I991" s="10" t="s">
        <v>292</v>
      </c>
      <c r="J991" s="10">
        <v>1</v>
      </c>
      <c r="K991" s="18" t="s">
        <v>958</v>
      </c>
    </row>
    <row r="992" spans="1:11" customFormat="1">
      <c r="A992" s="10">
        <v>6106</v>
      </c>
      <c r="B992" s="10" t="s">
        <v>4732</v>
      </c>
      <c r="C992" s="10" t="s">
        <v>591</v>
      </c>
      <c r="D992" s="17"/>
      <c r="E992" s="10" t="s">
        <v>67</v>
      </c>
      <c r="F992" s="10" t="s">
        <v>67</v>
      </c>
      <c r="G992" s="10" t="s">
        <v>67</v>
      </c>
      <c r="H992" s="10" t="s">
        <v>292</v>
      </c>
      <c r="I992" s="10" t="s">
        <v>292</v>
      </c>
      <c r="J992" s="10">
        <v>1</v>
      </c>
      <c r="K992" s="18" t="s">
        <v>958</v>
      </c>
    </row>
    <row r="993" spans="1:11" customFormat="1">
      <c r="A993" s="10">
        <v>6107</v>
      </c>
      <c r="B993" s="10" t="s">
        <v>4733</v>
      </c>
      <c r="C993" s="10" t="s">
        <v>591</v>
      </c>
      <c r="D993" s="17"/>
      <c r="E993" s="10" t="s">
        <v>67</v>
      </c>
      <c r="F993" s="10" t="s">
        <v>67</v>
      </c>
      <c r="G993" s="10" t="s">
        <v>67</v>
      </c>
      <c r="H993" s="10" t="s">
        <v>292</v>
      </c>
      <c r="I993" s="10" t="s">
        <v>292</v>
      </c>
      <c r="J993" s="10">
        <v>1</v>
      </c>
      <c r="K993" s="18" t="s">
        <v>958</v>
      </c>
    </row>
    <row r="994" spans="1:11" customFormat="1">
      <c r="A994" s="10">
        <v>6108</v>
      </c>
      <c r="B994" s="10" t="s">
        <v>4734</v>
      </c>
      <c r="C994" s="10" t="s">
        <v>591</v>
      </c>
      <c r="D994" s="17"/>
      <c r="E994" s="10" t="s">
        <v>67</v>
      </c>
      <c r="F994" s="10" t="s">
        <v>67</v>
      </c>
      <c r="G994" s="10" t="s">
        <v>67</v>
      </c>
      <c r="H994" s="10" t="s">
        <v>292</v>
      </c>
      <c r="I994" s="10" t="s">
        <v>292</v>
      </c>
      <c r="J994" s="10">
        <v>1</v>
      </c>
      <c r="K994" s="18" t="s">
        <v>958</v>
      </c>
    </row>
    <row r="995" spans="1:11" customFormat="1">
      <c r="A995" s="10">
        <v>6109</v>
      </c>
      <c r="B995" s="10" t="s">
        <v>4735</v>
      </c>
      <c r="C995" s="10" t="s">
        <v>591</v>
      </c>
      <c r="D995" s="17"/>
      <c r="E995" s="10" t="s">
        <v>67</v>
      </c>
      <c r="F995" s="10" t="s">
        <v>67</v>
      </c>
      <c r="G995" s="10" t="s">
        <v>67</v>
      </c>
      <c r="H995" s="10" t="s">
        <v>292</v>
      </c>
      <c r="I995" s="10" t="s">
        <v>292</v>
      </c>
      <c r="J995" s="10">
        <v>1</v>
      </c>
      <c r="K995" s="18" t="s">
        <v>958</v>
      </c>
    </row>
    <row r="996" spans="1:11" customFormat="1">
      <c r="A996" s="10">
        <v>6110</v>
      </c>
      <c r="B996" s="10" t="s">
        <v>4736</v>
      </c>
      <c r="C996" s="10" t="s">
        <v>591</v>
      </c>
      <c r="D996" s="17"/>
      <c r="E996" s="10" t="s">
        <v>67</v>
      </c>
      <c r="F996" s="10" t="s">
        <v>67</v>
      </c>
      <c r="G996" s="10" t="s">
        <v>67</v>
      </c>
      <c r="H996" s="10" t="s">
        <v>292</v>
      </c>
      <c r="I996" s="10" t="s">
        <v>292</v>
      </c>
      <c r="J996" s="10">
        <v>1</v>
      </c>
      <c r="K996" s="18" t="s">
        <v>958</v>
      </c>
    </row>
    <row r="997" spans="1:11" customFormat="1">
      <c r="A997" s="10">
        <v>6111</v>
      </c>
      <c r="B997" s="10" t="s">
        <v>4737</v>
      </c>
      <c r="C997" s="10" t="s">
        <v>591</v>
      </c>
      <c r="D997" s="17"/>
      <c r="E997" s="10" t="s">
        <v>67</v>
      </c>
      <c r="F997" s="10" t="s">
        <v>67</v>
      </c>
      <c r="G997" s="10" t="s">
        <v>67</v>
      </c>
      <c r="H997" s="10" t="s">
        <v>292</v>
      </c>
      <c r="I997" s="10" t="s">
        <v>292</v>
      </c>
      <c r="J997" s="10">
        <v>1</v>
      </c>
      <c r="K997" s="18" t="s">
        <v>958</v>
      </c>
    </row>
    <row r="998" spans="1:11" customFormat="1">
      <c r="A998" s="10">
        <v>6112</v>
      </c>
      <c r="B998" s="10" t="s">
        <v>4738</v>
      </c>
      <c r="C998" s="10" t="s">
        <v>591</v>
      </c>
      <c r="D998" s="17"/>
      <c r="E998" s="10" t="s">
        <v>68</v>
      </c>
      <c r="F998" s="10" t="s">
        <v>67</v>
      </c>
      <c r="G998" s="10" t="s">
        <v>67</v>
      </c>
      <c r="H998" s="10" t="s">
        <v>292</v>
      </c>
      <c r="I998" s="10" t="s">
        <v>292</v>
      </c>
      <c r="J998" s="10">
        <v>1</v>
      </c>
      <c r="K998" s="18" t="s">
        <v>958</v>
      </c>
    </row>
    <row r="999" spans="1:11" customFormat="1">
      <c r="A999" s="10">
        <v>6113</v>
      </c>
      <c r="B999" s="10" t="s">
        <v>4739</v>
      </c>
      <c r="C999" s="10" t="s">
        <v>591</v>
      </c>
      <c r="D999" s="17"/>
      <c r="E999" s="10" t="s">
        <v>67</v>
      </c>
      <c r="F999" s="10" t="s">
        <v>67</v>
      </c>
      <c r="G999" s="10" t="s">
        <v>67</v>
      </c>
      <c r="H999" s="10" t="s">
        <v>292</v>
      </c>
      <c r="I999" s="10" t="s">
        <v>292</v>
      </c>
      <c r="J999" s="10">
        <v>1</v>
      </c>
      <c r="K999" s="18" t="s">
        <v>958</v>
      </c>
    </row>
    <row r="1000" spans="1:11" customFormat="1">
      <c r="A1000" s="10">
        <v>6114</v>
      </c>
      <c r="B1000" s="10" t="s">
        <v>4740</v>
      </c>
      <c r="C1000" s="10" t="s">
        <v>591</v>
      </c>
      <c r="D1000" s="17"/>
      <c r="E1000" s="10" t="s">
        <v>68</v>
      </c>
      <c r="F1000" s="10" t="s">
        <v>67</v>
      </c>
      <c r="G1000" s="10" t="s">
        <v>67</v>
      </c>
      <c r="H1000" s="10" t="s">
        <v>292</v>
      </c>
      <c r="I1000" s="10" t="s">
        <v>292</v>
      </c>
      <c r="J1000" s="10">
        <v>1</v>
      </c>
      <c r="K1000" s="18" t="s">
        <v>958</v>
      </c>
    </row>
    <row r="1001" spans="1:11" customFormat="1">
      <c r="A1001" s="10">
        <v>6115</v>
      </c>
      <c r="B1001" s="10" t="s">
        <v>4741</v>
      </c>
      <c r="C1001" s="10" t="s">
        <v>591</v>
      </c>
      <c r="D1001" s="17"/>
      <c r="E1001" s="10" t="s">
        <v>67</v>
      </c>
      <c r="F1001" s="10" t="s">
        <v>67</v>
      </c>
      <c r="G1001" s="10" t="s">
        <v>67</v>
      </c>
      <c r="H1001" s="10" t="s">
        <v>292</v>
      </c>
      <c r="I1001" s="10" t="s">
        <v>292</v>
      </c>
      <c r="J1001" s="10">
        <v>1</v>
      </c>
      <c r="K1001" s="18" t="s">
        <v>958</v>
      </c>
    </row>
    <row r="1002" spans="1:11" customFormat="1">
      <c r="A1002" s="10">
        <v>6116</v>
      </c>
      <c r="B1002" s="10" t="s">
        <v>4742</v>
      </c>
      <c r="C1002" s="10" t="s">
        <v>591</v>
      </c>
      <c r="D1002" s="17"/>
      <c r="E1002" s="10" t="s">
        <v>67</v>
      </c>
      <c r="F1002" s="10" t="s">
        <v>67</v>
      </c>
      <c r="G1002" s="10" t="s">
        <v>67</v>
      </c>
      <c r="H1002" s="10" t="s">
        <v>292</v>
      </c>
      <c r="I1002" s="10" t="s">
        <v>292</v>
      </c>
      <c r="J1002" s="10">
        <v>1</v>
      </c>
      <c r="K1002" s="18" t="s">
        <v>958</v>
      </c>
    </row>
    <row r="1003" spans="1:11" customFormat="1">
      <c r="A1003" s="10">
        <v>6117</v>
      </c>
      <c r="B1003" s="10" t="s">
        <v>4743</v>
      </c>
      <c r="C1003" s="10" t="s">
        <v>591</v>
      </c>
      <c r="D1003" s="17"/>
      <c r="E1003" s="10" t="s">
        <v>67</v>
      </c>
      <c r="F1003" s="10" t="s">
        <v>67</v>
      </c>
      <c r="G1003" s="10" t="s">
        <v>67</v>
      </c>
      <c r="H1003" s="10" t="s">
        <v>292</v>
      </c>
      <c r="I1003" s="10" t="s">
        <v>292</v>
      </c>
      <c r="J1003" s="10">
        <v>1</v>
      </c>
      <c r="K1003" s="18" t="s">
        <v>958</v>
      </c>
    </row>
    <row r="1004" spans="1:11" customFormat="1">
      <c r="A1004" s="10">
        <v>6118</v>
      </c>
      <c r="B1004" s="10" t="s">
        <v>4744</v>
      </c>
      <c r="C1004" s="10" t="s">
        <v>591</v>
      </c>
      <c r="D1004" s="17"/>
      <c r="E1004" s="10" t="s">
        <v>67</v>
      </c>
      <c r="F1004" s="10" t="s">
        <v>67</v>
      </c>
      <c r="G1004" s="10" t="s">
        <v>67</v>
      </c>
      <c r="H1004" s="10" t="s">
        <v>292</v>
      </c>
      <c r="I1004" s="10" t="s">
        <v>292</v>
      </c>
      <c r="J1004" s="10">
        <v>1</v>
      </c>
      <c r="K1004" s="18" t="s">
        <v>958</v>
      </c>
    </row>
    <row r="1005" spans="1:11" customFormat="1">
      <c r="A1005" s="10">
        <v>6119</v>
      </c>
      <c r="B1005" s="10" t="s">
        <v>4745</v>
      </c>
      <c r="C1005" s="10" t="s">
        <v>591</v>
      </c>
      <c r="D1005" s="17"/>
      <c r="E1005" s="10" t="s">
        <v>67</v>
      </c>
      <c r="F1005" s="10" t="s">
        <v>67</v>
      </c>
      <c r="G1005" s="10" t="s">
        <v>67</v>
      </c>
      <c r="H1005" s="10" t="s">
        <v>292</v>
      </c>
      <c r="I1005" s="10" t="s">
        <v>292</v>
      </c>
      <c r="J1005" s="10">
        <v>1</v>
      </c>
      <c r="K1005" s="18" t="s">
        <v>958</v>
      </c>
    </row>
    <row r="1006" spans="1:11" customFormat="1">
      <c r="A1006" s="10">
        <v>6120</v>
      </c>
      <c r="B1006" s="10" t="s">
        <v>4746</v>
      </c>
      <c r="C1006" s="10" t="s">
        <v>591</v>
      </c>
      <c r="D1006" s="17"/>
      <c r="E1006" s="10" t="s">
        <v>67</v>
      </c>
      <c r="F1006" s="10" t="s">
        <v>67</v>
      </c>
      <c r="G1006" s="10" t="s">
        <v>67</v>
      </c>
      <c r="H1006" s="10" t="s">
        <v>292</v>
      </c>
      <c r="I1006" s="10" t="s">
        <v>292</v>
      </c>
      <c r="J1006" s="10">
        <v>1</v>
      </c>
      <c r="K1006" s="18" t="s">
        <v>958</v>
      </c>
    </row>
    <row r="1007" spans="1:11" customFormat="1">
      <c r="A1007" s="10">
        <v>6121</v>
      </c>
      <c r="B1007" s="10" t="s">
        <v>4747</v>
      </c>
      <c r="C1007" s="10" t="s">
        <v>591</v>
      </c>
      <c r="D1007" s="17"/>
      <c r="E1007" s="10" t="s">
        <v>67</v>
      </c>
      <c r="F1007" s="10" t="s">
        <v>67</v>
      </c>
      <c r="G1007" s="10" t="s">
        <v>67</v>
      </c>
      <c r="H1007" s="10" t="s">
        <v>292</v>
      </c>
      <c r="I1007" s="10" t="s">
        <v>292</v>
      </c>
      <c r="J1007" s="10">
        <v>1</v>
      </c>
      <c r="K1007" s="18" t="s">
        <v>958</v>
      </c>
    </row>
    <row r="1008" spans="1:11" customFormat="1">
      <c r="A1008" s="10">
        <v>6122</v>
      </c>
      <c r="B1008" s="10" t="s">
        <v>4748</v>
      </c>
      <c r="C1008" s="10" t="s">
        <v>591</v>
      </c>
      <c r="D1008" s="17"/>
      <c r="E1008" s="10" t="s">
        <v>67</v>
      </c>
      <c r="F1008" s="10" t="s">
        <v>67</v>
      </c>
      <c r="G1008" s="10" t="s">
        <v>67</v>
      </c>
      <c r="H1008" s="10" t="s">
        <v>292</v>
      </c>
      <c r="I1008" s="10" t="s">
        <v>292</v>
      </c>
      <c r="J1008" s="10">
        <v>1</v>
      </c>
      <c r="K1008" s="18" t="s">
        <v>958</v>
      </c>
    </row>
    <row r="1009" spans="1:11" customFormat="1">
      <c r="A1009" s="10">
        <v>6123</v>
      </c>
      <c r="B1009" s="10" t="s">
        <v>4749</v>
      </c>
      <c r="C1009" s="10" t="s">
        <v>591</v>
      </c>
      <c r="D1009" s="17"/>
      <c r="E1009" s="10" t="s">
        <v>67</v>
      </c>
      <c r="F1009" s="10" t="s">
        <v>67</v>
      </c>
      <c r="G1009" s="10" t="s">
        <v>67</v>
      </c>
      <c r="H1009" s="10" t="s">
        <v>292</v>
      </c>
      <c r="I1009" s="10" t="s">
        <v>292</v>
      </c>
      <c r="J1009" s="10">
        <v>1</v>
      </c>
      <c r="K1009" s="18" t="s">
        <v>958</v>
      </c>
    </row>
    <row r="1010" spans="1:11" customFormat="1">
      <c r="A1010" s="10">
        <v>6124</v>
      </c>
      <c r="B1010" s="10" t="s">
        <v>4750</v>
      </c>
      <c r="C1010" s="10" t="s">
        <v>591</v>
      </c>
      <c r="D1010" s="17"/>
      <c r="E1010" s="10" t="s">
        <v>67</v>
      </c>
      <c r="F1010" s="10" t="s">
        <v>4</v>
      </c>
      <c r="G1010" s="10" t="s">
        <v>67</v>
      </c>
      <c r="H1010" s="10" t="s">
        <v>292</v>
      </c>
      <c r="I1010" s="10" t="s">
        <v>292</v>
      </c>
      <c r="J1010" s="10">
        <v>1</v>
      </c>
      <c r="K1010" s="18" t="s">
        <v>958</v>
      </c>
    </row>
    <row r="1011" spans="1:11" customFormat="1">
      <c r="A1011" s="10">
        <v>6125</v>
      </c>
      <c r="B1011" s="10" t="s">
        <v>4751</v>
      </c>
      <c r="C1011" s="10" t="s">
        <v>591</v>
      </c>
      <c r="D1011" s="17"/>
      <c r="E1011" s="10" t="s">
        <v>67</v>
      </c>
      <c r="F1011" s="10" t="s">
        <v>67</v>
      </c>
      <c r="G1011" s="10" t="s">
        <v>67</v>
      </c>
      <c r="H1011" s="10" t="s">
        <v>292</v>
      </c>
      <c r="I1011" s="10" t="s">
        <v>292</v>
      </c>
      <c r="J1011" s="10">
        <v>1</v>
      </c>
      <c r="K1011" s="18" t="s">
        <v>958</v>
      </c>
    </row>
    <row r="1012" spans="1:11" customFormat="1">
      <c r="A1012" s="10">
        <v>6126</v>
      </c>
      <c r="B1012" s="10" t="s">
        <v>4752</v>
      </c>
      <c r="C1012" s="10" t="s">
        <v>591</v>
      </c>
      <c r="D1012" s="17"/>
      <c r="E1012" s="10" t="s">
        <v>67</v>
      </c>
      <c r="F1012" s="10" t="s">
        <v>67</v>
      </c>
      <c r="G1012" s="10" t="s">
        <v>67</v>
      </c>
      <c r="H1012" s="10" t="s">
        <v>292</v>
      </c>
      <c r="I1012" s="10" t="s">
        <v>292</v>
      </c>
      <c r="J1012" s="10">
        <v>1</v>
      </c>
      <c r="K1012" s="18" t="s">
        <v>958</v>
      </c>
    </row>
    <row r="1013" spans="1:11" customFormat="1">
      <c r="A1013" s="10">
        <v>6127</v>
      </c>
      <c r="B1013" s="10" t="s">
        <v>4753</v>
      </c>
      <c r="C1013" s="10" t="s">
        <v>591</v>
      </c>
      <c r="D1013" s="17"/>
      <c r="E1013" s="10" t="s">
        <v>67</v>
      </c>
      <c r="F1013" s="10" t="s">
        <v>67</v>
      </c>
      <c r="G1013" s="10" t="s">
        <v>67</v>
      </c>
      <c r="H1013" s="10" t="s">
        <v>292</v>
      </c>
      <c r="I1013" s="10" t="s">
        <v>292</v>
      </c>
      <c r="J1013" s="10">
        <v>1</v>
      </c>
      <c r="K1013" s="18" t="s">
        <v>958</v>
      </c>
    </row>
    <row r="1014" spans="1:11" customFormat="1">
      <c r="A1014" s="10">
        <v>6128</v>
      </c>
      <c r="B1014" s="10" t="s">
        <v>4754</v>
      </c>
      <c r="C1014" s="10" t="s">
        <v>591</v>
      </c>
      <c r="D1014" s="17"/>
      <c r="E1014" s="10" t="s">
        <v>67</v>
      </c>
      <c r="F1014" s="10" t="s">
        <v>67</v>
      </c>
      <c r="G1014" s="10" t="s">
        <v>67</v>
      </c>
      <c r="H1014" s="10" t="s">
        <v>292</v>
      </c>
      <c r="I1014" s="10" t="s">
        <v>292</v>
      </c>
      <c r="J1014" s="10">
        <v>1</v>
      </c>
      <c r="K1014" s="18" t="s">
        <v>958</v>
      </c>
    </row>
    <row r="1015" spans="1:11" customFormat="1">
      <c r="A1015" s="10">
        <v>6129</v>
      </c>
      <c r="B1015" s="10" t="s">
        <v>4755</v>
      </c>
      <c r="C1015" s="10" t="s">
        <v>591</v>
      </c>
      <c r="D1015" s="17"/>
      <c r="E1015" s="10" t="s">
        <v>67</v>
      </c>
      <c r="F1015" s="10" t="s">
        <v>67</v>
      </c>
      <c r="G1015" s="10" t="s">
        <v>67</v>
      </c>
      <c r="H1015" s="10" t="s">
        <v>292</v>
      </c>
      <c r="I1015" s="10" t="s">
        <v>292</v>
      </c>
      <c r="J1015" s="10">
        <v>1</v>
      </c>
      <c r="K1015" s="18" t="s">
        <v>958</v>
      </c>
    </row>
    <row r="1016" spans="1:11" customFormat="1">
      <c r="A1016" s="10">
        <v>6130</v>
      </c>
      <c r="B1016" s="10" t="s">
        <v>4756</v>
      </c>
      <c r="C1016" s="10" t="s">
        <v>591</v>
      </c>
      <c r="D1016" s="17"/>
      <c r="E1016" s="10" t="s">
        <v>67</v>
      </c>
      <c r="F1016" s="10" t="s">
        <v>67</v>
      </c>
      <c r="G1016" s="10" t="s">
        <v>67</v>
      </c>
      <c r="H1016" s="10" t="s">
        <v>292</v>
      </c>
      <c r="I1016" s="10" t="s">
        <v>292</v>
      </c>
      <c r="J1016" s="10">
        <v>1</v>
      </c>
      <c r="K1016" s="18" t="s">
        <v>958</v>
      </c>
    </row>
    <row r="1017" spans="1:11" customFormat="1">
      <c r="A1017" s="10">
        <v>6131</v>
      </c>
      <c r="B1017" s="10" t="s">
        <v>4757</v>
      </c>
      <c r="C1017" s="10" t="s">
        <v>591</v>
      </c>
      <c r="D1017" s="17"/>
      <c r="E1017" s="10" t="s">
        <v>67</v>
      </c>
      <c r="F1017" s="10" t="s">
        <v>67</v>
      </c>
      <c r="G1017" s="10" t="s">
        <v>67</v>
      </c>
      <c r="H1017" s="10" t="s">
        <v>292</v>
      </c>
      <c r="I1017" s="10" t="s">
        <v>292</v>
      </c>
      <c r="J1017" s="10">
        <v>1</v>
      </c>
      <c r="K1017" s="18" t="s">
        <v>958</v>
      </c>
    </row>
    <row r="1018" spans="1:11" customFormat="1">
      <c r="A1018" s="10">
        <v>6132</v>
      </c>
      <c r="B1018" s="10" t="s">
        <v>4758</v>
      </c>
      <c r="C1018" s="10" t="s">
        <v>591</v>
      </c>
      <c r="D1018" s="17"/>
      <c r="E1018" s="10" t="s">
        <v>67</v>
      </c>
      <c r="F1018" s="10" t="s">
        <v>67</v>
      </c>
      <c r="G1018" s="10" t="s">
        <v>67</v>
      </c>
      <c r="H1018" s="10" t="s">
        <v>292</v>
      </c>
      <c r="I1018" s="10" t="s">
        <v>292</v>
      </c>
      <c r="J1018" s="10">
        <v>1</v>
      </c>
      <c r="K1018" s="18" t="s">
        <v>958</v>
      </c>
    </row>
    <row r="1019" spans="1:11" customFormat="1">
      <c r="A1019" s="10">
        <v>6133</v>
      </c>
      <c r="B1019" s="10" t="s">
        <v>4759</v>
      </c>
      <c r="C1019" s="10" t="s">
        <v>591</v>
      </c>
      <c r="D1019" s="17"/>
      <c r="E1019" s="10" t="s">
        <v>67</v>
      </c>
      <c r="F1019" s="10" t="s">
        <v>67</v>
      </c>
      <c r="G1019" s="10" t="s">
        <v>67</v>
      </c>
      <c r="H1019" s="10" t="s">
        <v>292</v>
      </c>
      <c r="I1019" s="10" t="s">
        <v>292</v>
      </c>
      <c r="J1019" s="10">
        <v>1</v>
      </c>
      <c r="K1019" s="18" t="s">
        <v>958</v>
      </c>
    </row>
    <row r="1020" spans="1:11" customFormat="1">
      <c r="A1020" s="10">
        <v>6134</v>
      </c>
      <c r="B1020" s="10" t="s">
        <v>4760</v>
      </c>
      <c r="C1020" s="10" t="s">
        <v>591</v>
      </c>
      <c r="D1020" s="17"/>
      <c r="E1020" s="10" t="s">
        <v>67</v>
      </c>
      <c r="F1020" s="10" t="s">
        <v>67</v>
      </c>
      <c r="G1020" s="10" t="s">
        <v>67</v>
      </c>
      <c r="H1020" s="10" t="s">
        <v>292</v>
      </c>
      <c r="I1020" s="10" t="s">
        <v>292</v>
      </c>
      <c r="J1020" s="10">
        <v>1</v>
      </c>
      <c r="K1020" s="18" t="s">
        <v>958</v>
      </c>
    </row>
    <row r="1021" spans="1:11" customFormat="1">
      <c r="A1021" s="10">
        <v>6135</v>
      </c>
      <c r="B1021" s="10" t="s">
        <v>4761</v>
      </c>
      <c r="C1021" s="10" t="s">
        <v>591</v>
      </c>
      <c r="D1021" s="17"/>
      <c r="E1021" s="10" t="s">
        <v>67</v>
      </c>
      <c r="F1021" s="10" t="s">
        <v>67</v>
      </c>
      <c r="G1021" s="10" t="s">
        <v>67</v>
      </c>
      <c r="H1021" s="10" t="s">
        <v>292</v>
      </c>
      <c r="I1021" s="10" t="s">
        <v>292</v>
      </c>
      <c r="J1021" s="10">
        <v>1</v>
      </c>
      <c r="K1021" s="18" t="s">
        <v>958</v>
      </c>
    </row>
    <row r="1022" spans="1:11" customFormat="1">
      <c r="A1022" s="10">
        <v>6136</v>
      </c>
      <c r="B1022" s="10" t="s">
        <v>4762</v>
      </c>
      <c r="C1022" s="10" t="s">
        <v>591</v>
      </c>
      <c r="D1022" s="17"/>
      <c r="E1022" s="10" t="s">
        <v>67</v>
      </c>
      <c r="F1022" s="10" t="s">
        <v>67</v>
      </c>
      <c r="G1022" s="10" t="s">
        <v>67</v>
      </c>
      <c r="H1022" s="10" t="s">
        <v>292</v>
      </c>
      <c r="I1022" s="10" t="s">
        <v>292</v>
      </c>
      <c r="J1022" s="10">
        <v>1</v>
      </c>
      <c r="K1022" s="18" t="s">
        <v>958</v>
      </c>
    </row>
    <row r="1023" spans="1:11" customFormat="1">
      <c r="A1023" s="10">
        <v>6137</v>
      </c>
      <c r="B1023" s="10" t="s">
        <v>4763</v>
      </c>
      <c r="C1023" s="10" t="s">
        <v>591</v>
      </c>
      <c r="D1023" s="17"/>
      <c r="E1023" s="10" t="s">
        <v>67</v>
      </c>
      <c r="F1023" s="10" t="s">
        <v>67</v>
      </c>
      <c r="G1023" s="10" t="s">
        <v>67</v>
      </c>
      <c r="H1023" s="10" t="s">
        <v>292</v>
      </c>
      <c r="I1023" s="10" t="s">
        <v>292</v>
      </c>
      <c r="J1023" s="10">
        <v>1</v>
      </c>
      <c r="K1023" s="18" t="s">
        <v>958</v>
      </c>
    </row>
    <row r="1024" spans="1:11" customFormat="1">
      <c r="A1024" s="10">
        <v>6138</v>
      </c>
      <c r="B1024" s="10" t="s">
        <v>4764</v>
      </c>
      <c r="C1024" s="10" t="s">
        <v>591</v>
      </c>
      <c r="D1024" s="17"/>
      <c r="E1024" s="10" t="s">
        <v>67</v>
      </c>
      <c r="F1024" s="10" t="s">
        <v>67</v>
      </c>
      <c r="G1024" s="10" t="s">
        <v>67</v>
      </c>
      <c r="H1024" s="10" t="s">
        <v>292</v>
      </c>
      <c r="I1024" s="10" t="s">
        <v>292</v>
      </c>
      <c r="J1024" s="10">
        <v>1</v>
      </c>
      <c r="K1024" s="18" t="s">
        <v>958</v>
      </c>
    </row>
    <row r="1025" spans="1:11" customFormat="1">
      <c r="A1025" s="10">
        <v>6139</v>
      </c>
      <c r="B1025" s="10" t="s">
        <v>4765</v>
      </c>
      <c r="C1025" s="10" t="s">
        <v>591</v>
      </c>
      <c r="D1025" s="17"/>
      <c r="E1025" s="10" t="s">
        <v>67</v>
      </c>
      <c r="F1025" s="10" t="s">
        <v>67</v>
      </c>
      <c r="G1025" s="10" t="s">
        <v>67</v>
      </c>
      <c r="H1025" s="10" t="s">
        <v>292</v>
      </c>
      <c r="I1025" s="10" t="s">
        <v>292</v>
      </c>
      <c r="J1025" s="10">
        <v>1</v>
      </c>
      <c r="K1025" s="18" t="s">
        <v>958</v>
      </c>
    </row>
    <row r="1026" spans="1:11">
      <c r="A1026" s="10">
        <v>6140</v>
      </c>
      <c r="B1026" s="10" t="s">
        <v>957</v>
      </c>
      <c r="C1026" s="10" t="s">
        <v>591</v>
      </c>
      <c r="D1026" s="17"/>
      <c r="E1026" s="10" t="s">
        <v>67</v>
      </c>
      <c r="F1026" s="10" t="s">
        <v>68</v>
      </c>
      <c r="G1026" s="10" t="s">
        <v>67</v>
      </c>
      <c r="H1026" s="10" t="s">
        <v>292</v>
      </c>
      <c r="I1026" s="10" t="s">
        <v>292</v>
      </c>
      <c r="J1026" s="10">
        <v>1</v>
      </c>
      <c r="K1026" s="18" t="s">
        <v>958</v>
      </c>
    </row>
    <row r="1027" spans="1:11" customFormat="1">
      <c r="A1027" s="10">
        <v>6141</v>
      </c>
      <c r="B1027" s="10" t="s">
        <v>4766</v>
      </c>
      <c r="C1027" s="10" t="s">
        <v>591</v>
      </c>
      <c r="D1027" s="17"/>
      <c r="E1027" s="10" t="s">
        <v>67</v>
      </c>
      <c r="F1027" s="10" t="s">
        <v>67</v>
      </c>
      <c r="G1027" s="10" t="s">
        <v>67</v>
      </c>
      <c r="H1027" s="10" t="s">
        <v>292</v>
      </c>
      <c r="I1027" s="10" t="s">
        <v>292</v>
      </c>
      <c r="J1027" s="10">
        <v>1</v>
      </c>
      <c r="K1027" s="18" t="s">
        <v>958</v>
      </c>
    </row>
    <row r="1028" spans="1:11" customFormat="1">
      <c r="A1028" s="10">
        <v>6142</v>
      </c>
      <c r="B1028" s="10" t="s">
        <v>4767</v>
      </c>
      <c r="C1028" s="10" t="s">
        <v>591</v>
      </c>
      <c r="D1028" s="17"/>
      <c r="E1028" s="10" t="s">
        <v>67</v>
      </c>
      <c r="F1028" s="10" t="s">
        <v>67</v>
      </c>
      <c r="G1028" s="10" t="s">
        <v>67</v>
      </c>
      <c r="H1028" s="10" t="s">
        <v>292</v>
      </c>
      <c r="I1028" s="10" t="s">
        <v>292</v>
      </c>
      <c r="J1028" s="10">
        <v>1</v>
      </c>
      <c r="K1028" s="18" t="s">
        <v>958</v>
      </c>
    </row>
    <row r="1029" spans="1:11" customFormat="1">
      <c r="A1029" s="10">
        <v>6143</v>
      </c>
      <c r="B1029" s="10" t="s">
        <v>4768</v>
      </c>
      <c r="C1029" s="10" t="s">
        <v>591</v>
      </c>
      <c r="D1029" s="17"/>
      <c r="E1029" s="10" t="s">
        <v>68</v>
      </c>
      <c r="F1029" s="10" t="s">
        <v>67</v>
      </c>
      <c r="G1029" s="10" t="s">
        <v>67</v>
      </c>
      <c r="H1029" s="10" t="s">
        <v>292</v>
      </c>
      <c r="I1029" s="10" t="s">
        <v>292</v>
      </c>
      <c r="J1029" s="10">
        <v>1</v>
      </c>
      <c r="K1029" s="18" t="s">
        <v>958</v>
      </c>
    </row>
    <row r="1030" spans="1:11" customFormat="1">
      <c r="A1030" s="10">
        <v>6144</v>
      </c>
      <c r="B1030" s="10" t="s">
        <v>4769</v>
      </c>
      <c r="C1030" s="10" t="s">
        <v>591</v>
      </c>
      <c r="D1030" s="17"/>
      <c r="E1030" s="10" t="s">
        <v>67</v>
      </c>
      <c r="F1030" s="10" t="s">
        <v>67</v>
      </c>
      <c r="G1030" s="10" t="s">
        <v>67</v>
      </c>
      <c r="H1030" s="10" t="s">
        <v>292</v>
      </c>
      <c r="I1030" s="10" t="s">
        <v>292</v>
      </c>
      <c r="J1030" s="10">
        <v>1</v>
      </c>
      <c r="K1030" s="18" t="s">
        <v>958</v>
      </c>
    </row>
    <row r="1031" spans="1:11" customFormat="1">
      <c r="A1031" s="10">
        <v>6145</v>
      </c>
      <c r="B1031" s="10" t="s">
        <v>4770</v>
      </c>
      <c r="C1031" s="10" t="s">
        <v>591</v>
      </c>
      <c r="D1031" s="17"/>
      <c r="E1031" s="10" t="s">
        <v>67</v>
      </c>
      <c r="F1031" s="10" t="s">
        <v>67</v>
      </c>
      <c r="G1031" s="10" t="s">
        <v>67</v>
      </c>
      <c r="H1031" s="10" t="s">
        <v>292</v>
      </c>
      <c r="I1031" s="10" t="s">
        <v>292</v>
      </c>
      <c r="J1031" s="10">
        <v>1</v>
      </c>
      <c r="K1031" s="18" t="s">
        <v>958</v>
      </c>
    </row>
    <row r="1032" spans="1:11" customFormat="1">
      <c r="A1032" s="10">
        <v>6146</v>
      </c>
      <c r="B1032" s="10" t="s">
        <v>4771</v>
      </c>
      <c r="C1032" s="10" t="s">
        <v>591</v>
      </c>
      <c r="D1032" s="17"/>
      <c r="E1032" s="10" t="s">
        <v>4</v>
      </c>
      <c r="F1032" s="10" t="s">
        <v>67</v>
      </c>
      <c r="G1032" s="10" t="s">
        <v>67</v>
      </c>
      <c r="H1032" s="10" t="s">
        <v>292</v>
      </c>
      <c r="I1032" s="10" t="s">
        <v>292</v>
      </c>
      <c r="J1032" s="10">
        <v>1</v>
      </c>
      <c r="K1032" s="18" t="s">
        <v>958</v>
      </c>
    </row>
    <row r="1033" spans="1:11" customFormat="1">
      <c r="A1033" s="10">
        <v>6147</v>
      </c>
      <c r="B1033" s="10" t="s">
        <v>4772</v>
      </c>
      <c r="C1033" s="10" t="s">
        <v>591</v>
      </c>
      <c r="D1033" s="17"/>
      <c r="E1033" s="10" t="s">
        <v>67</v>
      </c>
      <c r="F1033" s="10" t="s">
        <v>67</v>
      </c>
      <c r="G1033" s="10" t="s">
        <v>67</v>
      </c>
      <c r="H1033" s="10" t="s">
        <v>292</v>
      </c>
      <c r="I1033" s="10" t="s">
        <v>292</v>
      </c>
      <c r="J1033" s="10">
        <v>1</v>
      </c>
      <c r="K1033" s="18" t="s">
        <v>958</v>
      </c>
    </row>
    <row r="1034" spans="1:11" customFormat="1">
      <c r="A1034" s="10">
        <v>6148</v>
      </c>
      <c r="B1034" s="10" t="s">
        <v>4773</v>
      </c>
      <c r="C1034" s="10" t="s">
        <v>591</v>
      </c>
      <c r="D1034" s="17"/>
      <c r="E1034" s="10" t="s">
        <v>67</v>
      </c>
      <c r="F1034" s="10" t="s">
        <v>67</v>
      </c>
      <c r="G1034" s="10" t="s">
        <v>67</v>
      </c>
      <c r="H1034" s="10" t="s">
        <v>292</v>
      </c>
      <c r="I1034" s="10" t="s">
        <v>292</v>
      </c>
      <c r="J1034" s="10">
        <v>1</v>
      </c>
      <c r="K1034" s="18" t="s">
        <v>958</v>
      </c>
    </row>
    <row r="1035" spans="1:11" customFormat="1">
      <c r="A1035" s="10">
        <v>6149</v>
      </c>
      <c r="B1035" s="10" t="s">
        <v>4774</v>
      </c>
      <c r="C1035" s="10" t="s">
        <v>591</v>
      </c>
      <c r="D1035" s="17"/>
      <c r="E1035" s="10" t="s">
        <v>67</v>
      </c>
      <c r="F1035" s="10" t="s">
        <v>67</v>
      </c>
      <c r="G1035" s="10" t="s">
        <v>67</v>
      </c>
      <c r="H1035" s="10" t="s">
        <v>292</v>
      </c>
      <c r="I1035" s="10" t="s">
        <v>292</v>
      </c>
      <c r="J1035" s="10">
        <v>1</v>
      </c>
      <c r="K1035" s="18" t="s">
        <v>958</v>
      </c>
    </row>
    <row r="1036" spans="1:11" customFormat="1">
      <c r="A1036" s="10">
        <v>6150</v>
      </c>
      <c r="B1036" s="10" t="s">
        <v>4775</v>
      </c>
      <c r="C1036" s="10" t="s">
        <v>591</v>
      </c>
      <c r="D1036" s="17"/>
      <c r="E1036" s="10" t="s">
        <v>67</v>
      </c>
      <c r="F1036" s="10" t="s">
        <v>67</v>
      </c>
      <c r="G1036" s="10" t="s">
        <v>67</v>
      </c>
      <c r="H1036" s="10" t="s">
        <v>292</v>
      </c>
      <c r="I1036" s="10" t="s">
        <v>292</v>
      </c>
      <c r="J1036" s="10">
        <v>1</v>
      </c>
      <c r="K1036" s="18" t="s">
        <v>958</v>
      </c>
    </row>
    <row r="1037" spans="1:11" customFormat="1">
      <c r="A1037" s="10">
        <v>6151</v>
      </c>
      <c r="B1037" s="10" t="s">
        <v>4776</v>
      </c>
      <c r="C1037" s="10" t="s">
        <v>591</v>
      </c>
      <c r="D1037" s="17"/>
      <c r="E1037" s="10" t="s">
        <v>67</v>
      </c>
      <c r="F1037" s="10" t="s">
        <v>67</v>
      </c>
      <c r="G1037" s="10" t="s">
        <v>67</v>
      </c>
      <c r="H1037" s="10" t="s">
        <v>292</v>
      </c>
      <c r="I1037" s="10" t="s">
        <v>292</v>
      </c>
      <c r="J1037" s="10">
        <v>1</v>
      </c>
      <c r="K1037" s="18" t="s">
        <v>958</v>
      </c>
    </row>
    <row r="1038" spans="1:11" customFormat="1">
      <c r="A1038" s="10">
        <v>6152</v>
      </c>
      <c r="B1038" s="10" t="s">
        <v>4777</v>
      </c>
      <c r="C1038" s="10" t="s">
        <v>591</v>
      </c>
      <c r="D1038" s="17"/>
      <c r="E1038" s="10" t="s">
        <v>67</v>
      </c>
      <c r="F1038" s="10" t="s">
        <v>67</v>
      </c>
      <c r="G1038" s="10" t="s">
        <v>67</v>
      </c>
      <c r="H1038" s="10" t="s">
        <v>292</v>
      </c>
      <c r="I1038" s="10" t="s">
        <v>292</v>
      </c>
      <c r="J1038" s="10">
        <v>1</v>
      </c>
      <c r="K1038" s="18" t="s">
        <v>958</v>
      </c>
    </row>
    <row r="1039" spans="1:11" customFormat="1">
      <c r="A1039" s="10">
        <v>6153</v>
      </c>
      <c r="B1039" s="10" t="s">
        <v>4778</v>
      </c>
      <c r="C1039" s="10" t="s">
        <v>591</v>
      </c>
      <c r="D1039" s="17"/>
      <c r="E1039" s="10" t="s">
        <v>67</v>
      </c>
      <c r="F1039" s="10" t="s">
        <v>67</v>
      </c>
      <c r="G1039" s="10" t="s">
        <v>67</v>
      </c>
      <c r="H1039" s="10" t="s">
        <v>292</v>
      </c>
      <c r="I1039" s="10" t="s">
        <v>292</v>
      </c>
      <c r="J1039" s="10">
        <v>1</v>
      </c>
      <c r="K1039" s="18" t="s">
        <v>958</v>
      </c>
    </row>
    <row r="1040" spans="1:11" customFormat="1">
      <c r="A1040" s="10">
        <v>6154</v>
      </c>
      <c r="B1040" s="10" t="s">
        <v>4779</v>
      </c>
      <c r="C1040" s="10" t="s">
        <v>591</v>
      </c>
      <c r="D1040" s="17"/>
      <c r="E1040" s="10" t="s">
        <v>67</v>
      </c>
      <c r="F1040" s="10" t="s">
        <v>67</v>
      </c>
      <c r="G1040" s="10" t="s">
        <v>67</v>
      </c>
      <c r="H1040" s="10" t="s">
        <v>292</v>
      </c>
      <c r="I1040" s="10" t="s">
        <v>292</v>
      </c>
      <c r="J1040" s="10">
        <v>1</v>
      </c>
      <c r="K1040" s="18" t="s">
        <v>958</v>
      </c>
    </row>
    <row r="1041" spans="1:11" customFormat="1">
      <c r="A1041" s="10">
        <v>6155</v>
      </c>
      <c r="B1041" s="10" t="s">
        <v>4780</v>
      </c>
      <c r="C1041" s="10" t="s">
        <v>591</v>
      </c>
      <c r="D1041" s="17"/>
      <c r="E1041" s="10" t="s">
        <v>67</v>
      </c>
      <c r="F1041" s="10" t="s">
        <v>67</v>
      </c>
      <c r="G1041" s="10" t="s">
        <v>67</v>
      </c>
      <c r="H1041" s="10" t="s">
        <v>292</v>
      </c>
      <c r="I1041" s="10" t="s">
        <v>292</v>
      </c>
      <c r="J1041" s="10">
        <v>1</v>
      </c>
      <c r="K1041" s="18" t="s">
        <v>958</v>
      </c>
    </row>
    <row r="1042" spans="1:11" customFormat="1">
      <c r="A1042" s="10">
        <v>6156</v>
      </c>
      <c r="B1042" s="10" t="s">
        <v>4781</v>
      </c>
      <c r="C1042" s="10" t="s">
        <v>591</v>
      </c>
      <c r="D1042" s="17"/>
      <c r="E1042" s="10" t="s">
        <v>67</v>
      </c>
      <c r="F1042" s="10" t="s">
        <v>67</v>
      </c>
      <c r="G1042" s="10" t="s">
        <v>67</v>
      </c>
      <c r="H1042" s="10" t="s">
        <v>292</v>
      </c>
      <c r="I1042" s="10" t="s">
        <v>292</v>
      </c>
      <c r="J1042" s="10">
        <v>1</v>
      </c>
      <c r="K1042" s="18" t="s">
        <v>958</v>
      </c>
    </row>
    <row r="1043" spans="1:11" customFormat="1">
      <c r="A1043" s="10">
        <v>6157</v>
      </c>
      <c r="B1043" s="10" t="s">
        <v>4782</v>
      </c>
      <c r="C1043" s="10" t="s">
        <v>591</v>
      </c>
      <c r="D1043" s="17"/>
      <c r="E1043" s="10" t="s">
        <v>67</v>
      </c>
      <c r="F1043" s="10" t="s">
        <v>67</v>
      </c>
      <c r="G1043" s="10" t="s">
        <v>67</v>
      </c>
      <c r="H1043" s="10" t="s">
        <v>292</v>
      </c>
      <c r="I1043" s="10" t="s">
        <v>292</v>
      </c>
      <c r="J1043" s="10">
        <v>1</v>
      </c>
      <c r="K1043" s="18" t="s">
        <v>958</v>
      </c>
    </row>
    <row r="1044" spans="1:11" customFormat="1">
      <c r="A1044" s="10">
        <v>6158</v>
      </c>
      <c r="B1044" s="10" t="s">
        <v>4783</v>
      </c>
      <c r="C1044" s="10" t="s">
        <v>591</v>
      </c>
      <c r="D1044" s="17"/>
      <c r="E1044" s="10" t="s">
        <v>67</v>
      </c>
      <c r="F1044" s="10" t="s">
        <v>67</v>
      </c>
      <c r="G1044" s="10" t="s">
        <v>67</v>
      </c>
      <c r="H1044" s="10" t="s">
        <v>292</v>
      </c>
      <c r="I1044" s="10" t="s">
        <v>292</v>
      </c>
      <c r="J1044" s="10">
        <v>1</v>
      </c>
      <c r="K1044" s="18" t="s">
        <v>958</v>
      </c>
    </row>
    <row r="1045" spans="1:11" customFormat="1">
      <c r="A1045" s="10">
        <v>6159</v>
      </c>
      <c r="B1045" s="10" t="s">
        <v>4784</v>
      </c>
      <c r="C1045" s="10" t="s">
        <v>591</v>
      </c>
      <c r="D1045" s="17"/>
      <c r="E1045" s="10" t="s">
        <v>67</v>
      </c>
      <c r="F1045" s="10" t="s">
        <v>67</v>
      </c>
      <c r="G1045" s="10" t="s">
        <v>67</v>
      </c>
      <c r="H1045" s="10" t="s">
        <v>292</v>
      </c>
      <c r="I1045" s="10" t="s">
        <v>292</v>
      </c>
      <c r="J1045" s="10">
        <v>1</v>
      </c>
      <c r="K1045" s="18" t="s">
        <v>958</v>
      </c>
    </row>
    <row r="1046" spans="1:11" customFormat="1">
      <c r="A1046" s="10">
        <v>6160</v>
      </c>
      <c r="B1046" s="10" t="s">
        <v>4785</v>
      </c>
      <c r="C1046" s="10" t="s">
        <v>591</v>
      </c>
      <c r="D1046" s="17"/>
      <c r="E1046" s="10" t="s">
        <v>67</v>
      </c>
      <c r="F1046" s="10" t="s">
        <v>67</v>
      </c>
      <c r="G1046" s="10" t="s">
        <v>67</v>
      </c>
      <c r="H1046" s="10" t="s">
        <v>292</v>
      </c>
      <c r="I1046" s="10" t="s">
        <v>292</v>
      </c>
      <c r="J1046" s="10">
        <v>1</v>
      </c>
      <c r="K1046" s="18" t="s">
        <v>958</v>
      </c>
    </row>
    <row r="1047" spans="1:11" customFormat="1">
      <c r="A1047" s="10">
        <v>6161</v>
      </c>
      <c r="B1047" s="10" t="s">
        <v>4786</v>
      </c>
      <c r="C1047" s="10" t="s">
        <v>591</v>
      </c>
      <c r="D1047" s="17"/>
      <c r="E1047" s="10" t="s">
        <v>67</v>
      </c>
      <c r="F1047" s="10" t="s">
        <v>67</v>
      </c>
      <c r="G1047" s="10" t="s">
        <v>67</v>
      </c>
      <c r="H1047" s="10" t="s">
        <v>292</v>
      </c>
      <c r="I1047" s="10" t="s">
        <v>292</v>
      </c>
      <c r="J1047" s="10">
        <v>1</v>
      </c>
      <c r="K1047" s="18" t="s">
        <v>958</v>
      </c>
    </row>
    <row r="1048" spans="1:11" customFormat="1">
      <c r="A1048" s="10">
        <v>6162</v>
      </c>
      <c r="B1048" s="10" t="s">
        <v>4787</v>
      </c>
      <c r="C1048" s="10" t="s">
        <v>591</v>
      </c>
      <c r="D1048" s="17"/>
      <c r="E1048" s="10" t="s">
        <v>67</v>
      </c>
      <c r="F1048" s="10" t="s">
        <v>67</v>
      </c>
      <c r="G1048" s="10" t="s">
        <v>67</v>
      </c>
      <c r="H1048" s="10" t="s">
        <v>292</v>
      </c>
      <c r="I1048" s="10" t="s">
        <v>292</v>
      </c>
      <c r="J1048" s="10">
        <v>1</v>
      </c>
      <c r="K1048" s="18" t="s">
        <v>958</v>
      </c>
    </row>
    <row r="1049" spans="1:11" customFormat="1">
      <c r="A1049" s="10">
        <v>6163</v>
      </c>
      <c r="B1049" s="10" t="s">
        <v>4788</v>
      </c>
      <c r="C1049" s="10" t="s">
        <v>591</v>
      </c>
      <c r="D1049" s="17"/>
      <c r="E1049" s="10" t="s">
        <v>4</v>
      </c>
      <c r="F1049" s="10" t="s">
        <v>67</v>
      </c>
      <c r="G1049" s="10" t="s">
        <v>67</v>
      </c>
      <c r="H1049" s="10" t="s">
        <v>4</v>
      </c>
      <c r="I1049" s="10" t="s">
        <v>4</v>
      </c>
      <c r="J1049" s="10">
        <v>1</v>
      </c>
      <c r="K1049" s="18" t="s">
        <v>958</v>
      </c>
    </row>
    <row r="1050" spans="1:11" customFormat="1">
      <c r="A1050" s="10">
        <v>6164</v>
      </c>
      <c r="B1050" s="10" t="s">
        <v>4789</v>
      </c>
      <c r="C1050" s="10" t="s">
        <v>591</v>
      </c>
      <c r="D1050" s="17"/>
      <c r="E1050" s="10" t="s">
        <v>4</v>
      </c>
      <c r="F1050" s="10" t="s">
        <v>67</v>
      </c>
      <c r="G1050" s="10" t="s">
        <v>67</v>
      </c>
      <c r="H1050" s="10" t="s">
        <v>4</v>
      </c>
      <c r="I1050" s="10" t="s">
        <v>4</v>
      </c>
      <c r="J1050" s="10">
        <v>1</v>
      </c>
      <c r="K1050" s="18" t="s">
        <v>958</v>
      </c>
    </row>
    <row r="1051" spans="1:11" customFormat="1">
      <c r="A1051" s="10">
        <v>6165</v>
      </c>
      <c r="B1051" s="10" t="s">
        <v>4790</v>
      </c>
      <c r="C1051" s="10" t="s">
        <v>591</v>
      </c>
      <c r="D1051" s="17"/>
      <c r="E1051" s="10" t="s">
        <v>4</v>
      </c>
      <c r="F1051" s="10" t="s">
        <v>67</v>
      </c>
      <c r="G1051" s="10" t="s">
        <v>67</v>
      </c>
      <c r="H1051" s="10" t="s">
        <v>4</v>
      </c>
      <c r="I1051" s="10" t="s">
        <v>4</v>
      </c>
      <c r="J1051" s="10">
        <v>1</v>
      </c>
      <c r="K1051" s="18" t="s">
        <v>958</v>
      </c>
    </row>
    <row r="1052" spans="1:11" customFormat="1">
      <c r="A1052" s="10">
        <v>6166</v>
      </c>
      <c r="B1052" s="10" t="s">
        <v>4791</v>
      </c>
      <c r="C1052" s="10" t="s">
        <v>591</v>
      </c>
      <c r="D1052" s="17"/>
      <c r="E1052" s="10" t="s">
        <v>4</v>
      </c>
      <c r="F1052" s="10" t="s">
        <v>67</v>
      </c>
      <c r="G1052" s="10" t="s">
        <v>67</v>
      </c>
      <c r="H1052" s="10" t="s">
        <v>4</v>
      </c>
      <c r="I1052" s="10" t="s">
        <v>4</v>
      </c>
      <c r="J1052" s="10">
        <v>1</v>
      </c>
      <c r="K1052" s="18" t="s">
        <v>958</v>
      </c>
    </row>
    <row r="1053" spans="1:11" customFormat="1">
      <c r="A1053" s="10">
        <v>6167</v>
      </c>
      <c r="B1053" s="10" t="s">
        <v>4792</v>
      </c>
      <c r="C1053" s="10" t="s">
        <v>591</v>
      </c>
      <c r="D1053" s="17"/>
      <c r="E1053" s="10" t="s">
        <v>4</v>
      </c>
      <c r="F1053" s="10" t="s">
        <v>67</v>
      </c>
      <c r="G1053" s="10" t="s">
        <v>67</v>
      </c>
      <c r="H1053" s="10" t="s">
        <v>4</v>
      </c>
      <c r="I1053" s="10" t="s">
        <v>4</v>
      </c>
      <c r="J1053" s="10">
        <v>1</v>
      </c>
      <c r="K1053" s="18" t="s">
        <v>958</v>
      </c>
    </row>
    <row r="1054" spans="1:11" customFormat="1">
      <c r="A1054" s="10">
        <v>6168</v>
      </c>
      <c r="B1054" s="10" t="s">
        <v>4793</v>
      </c>
      <c r="C1054" s="10" t="s">
        <v>591</v>
      </c>
      <c r="D1054" s="17"/>
      <c r="E1054" s="10" t="s">
        <v>4</v>
      </c>
      <c r="F1054" s="10" t="s">
        <v>67</v>
      </c>
      <c r="G1054" s="10" t="s">
        <v>67</v>
      </c>
      <c r="H1054" s="10" t="s">
        <v>4</v>
      </c>
      <c r="I1054" s="10" t="s">
        <v>4</v>
      </c>
      <c r="J1054" s="10">
        <v>1</v>
      </c>
      <c r="K1054" s="18" t="s">
        <v>958</v>
      </c>
    </row>
    <row r="1055" spans="1:11" customFormat="1">
      <c r="A1055" s="10">
        <v>6169</v>
      </c>
      <c r="B1055" s="10" t="s">
        <v>4794</v>
      </c>
      <c r="C1055" s="10" t="s">
        <v>591</v>
      </c>
      <c r="D1055" s="17"/>
      <c r="E1055" s="10" t="s">
        <v>4</v>
      </c>
      <c r="F1055" s="10" t="s">
        <v>67</v>
      </c>
      <c r="G1055" s="10" t="s">
        <v>67</v>
      </c>
      <c r="H1055" s="10" t="s">
        <v>4</v>
      </c>
      <c r="I1055" s="10" t="s">
        <v>4</v>
      </c>
      <c r="J1055" s="10">
        <v>1</v>
      </c>
      <c r="K1055" s="18" t="s">
        <v>958</v>
      </c>
    </row>
    <row r="1056" spans="1:11" customFormat="1">
      <c r="A1056" s="10">
        <v>6170</v>
      </c>
      <c r="B1056" s="10" t="s">
        <v>4795</v>
      </c>
      <c r="C1056" s="10" t="s">
        <v>591</v>
      </c>
      <c r="D1056" s="17"/>
      <c r="E1056" s="10" t="s">
        <v>4</v>
      </c>
      <c r="F1056" s="10" t="s">
        <v>67</v>
      </c>
      <c r="G1056" s="10" t="s">
        <v>67</v>
      </c>
      <c r="H1056" s="10" t="s">
        <v>4</v>
      </c>
      <c r="I1056" s="10" t="s">
        <v>4</v>
      </c>
      <c r="J1056" s="10">
        <v>1</v>
      </c>
      <c r="K1056" s="18" t="s">
        <v>958</v>
      </c>
    </row>
    <row r="1057" spans="1:11" customFormat="1">
      <c r="A1057" s="10">
        <v>6171</v>
      </c>
      <c r="B1057" s="10" t="s">
        <v>4796</v>
      </c>
      <c r="C1057" s="10" t="s">
        <v>591</v>
      </c>
      <c r="D1057" s="17"/>
      <c r="E1057" s="10" t="s">
        <v>4</v>
      </c>
      <c r="F1057" s="10" t="s">
        <v>67</v>
      </c>
      <c r="G1057" s="10" t="s">
        <v>67</v>
      </c>
      <c r="H1057" s="10" t="s">
        <v>4</v>
      </c>
      <c r="I1057" s="10" t="s">
        <v>4</v>
      </c>
      <c r="J1057" s="10">
        <v>1</v>
      </c>
      <c r="K1057" s="18" t="s">
        <v>958</v>
      </c>
    </row>
    <row r="1058" spans="1:11" customFormat="1">
      <c r="A1058" s="10">
        <v>6172</v>
      </c>
      <c r="B1058" s="10" t="s">
        <v>4797</v>
      </c>
      <c r="C1058" s="10" t="s">
        <v>591</v>
      </c>
      <c r="D1058" s="17"/>
      <c r="E1058" s="10" t="s">
        <v>4</v>
      </c>
      <c r="F1058" s="10" t="s">
        <v>67</v>
      </c>
      <c r="G1058" s="10" t="s">
        <v>67</v>
      </c>
      <c r="H1058" s="10" t="s">
        <v>4</v>
      </c>
      <c r="I1058" s="10" t="s">
        <v>4</v>
      </c>
      <c r="J1058" s="10">
        <v>1</v>
      </c>
      <c r="K1058" s="18" t="s">
        <v>958</v>
      </c>
    </row>
    <row r="1059" spans="1:11" customFormat="1">
      <c r="A1059" s="10">
        <v>6173</v>
      </c>
      <c r="B1059" s="10" t="s">
        <v>4798</v>
      </c>
      <c r="C1059" s="10" t="s">
        <v>591</v>
      </c>
      <c r="D1059" s="17"/>
      <c r="E1059" s="10" t="s">
        <v>4</v>
      </c>
      <c r="F1059" s="10" t="s">
        <v>67</v>
      </c>
      <c r="G1059" s="10" t="s">
        <v>67</v>
      </c>
      <c r="H1059" s="10" t="s">
        <v>4</v>
      </c>
      <c r="I1059" s="10" t="s">
        <v>4</v>
      </c>
      <c r="J1059" s="10">
        <v>1</v>
      </c>
      <c r="K1059" s="18" t="s">
        <v>958</v>
      </c>
    </row>
    <row r="1060" spans="1:11" customFormat="1">
      <c r="A1060" s="10">
        <v>6174</v>
      </c>
      <c r="B1060" s="10" t="s">
        <v>4799</v>
      </c>
      <c r="C1060" s="10" t="s">
        <v>591</v>
      </c>
      <c r="D1060" s="17"/>
      <c r="E1060" s="10" t="s">
        <v>4</v>
      </c>
      <c r="F1060" s="10" t="s">
        <v>67</v>
      </c>
      <c r="G1060" s="10" t="s">
        <v>67</v>
      </c>
      <c r="H1060" s="10" t="s">
        <v>4</v>
      </c>
      <c r="I1060" s="10" t="s">
        <v>4</v>
      </c>
      <c r="J1060" s="10">
        <v>1</v>
      </c>
      <c r="K1060" s="18" t="s">
        <v>958</v>
      </c>
    </row>
    <row r="1061" spans="1:11" customFormat="1">
      <c r="A1061" s="10">
        <v>6175</v>
      </c>
      <c r="B1061" s="10" t="s">
        <v>4800</v>
      </c>
      <c r="C1061" s="10" t="s">
        <v>591</v>
      </c>
      <c r="D1061" s="17"/>
      <c r="E1061" s="10" t="s">
        <v>4</v>
      </c>
      <c r="F1061" s="10" t="s">
        <v>67</v>
      </c>
      <c r="G1061" s="10" t="s">
        <v>67</v>
      </c>
      <c r="H1061" s="10" t="s">
        <v>4</v>
      </c>
      <c r="I1061" s="10" t="s">
        <v>4</v>
      </c>
      <c r="J1061" s="10">
        <v>1</v>
      </c>
      <c r="K1061" s="18" t="s">
        <v>958</v>
      </c>
    </row>
    <row r="1062" spans="1:11" customFormat="1">
      <c r="A1062" s="10">
        <v>6176</v>
      </c>
      <c r="B1062" s="10" t="s">
        <v>4801</v>
      </c>
      <c r="C1062" s="10" t="s">
        <v>591</v>
      </c>
      <c r="D1062" s="17"/>
      <c r="E1062" s="10" t="s">
        <v>4</v>
      </c>
      <c r="F1062" s="10" t="s">
        <v>67</v>
      </c>
      <c r="G1062" s="10" t="s">
        <v>67</v>
      </c>
      <c r="H1062" s="10" t="s">
        <v>4</v>
      </c>
      <c r="I1062" s="10" t="s">
        <v>4</v>
      </c>
      <c r="J1062" s="10">
        <v>1</v>
      </c>
      <c r="K1062" s="18" t="s">
        <v>958</v>
      </c>
    </row>
    <row r="1063" spans="1:11" customFormat="1">
      <c r="A1063" s="10">
        <v>6177</v>
      </c>
      <c r="B1063" s="10" t="s">
        <v>4802</v>
      </c>
      <c r="C1063" s="10" t="s">
        <v>591</v>
      </c>
      <c r="D1063" s="17"/>
      <c r="E1063" s="10" t="s">
        <v>4</v>
      </c>
      <c r="F1063" s="10" t="s">
        <v>67</v>
      </c>
      <c r="G1063" s="10" t="s">
        <v>67</v>
      </c>
      <c r="H1063" s="10" t="s">
        <v>4</v>
      </c>
      <c r="I1063" s="10" t="s">
        <v>4</v>
      </c>
      <c r="J1063" s="10">
        <v>1</v>
      </c>
      <c r="K1063" s="18" t="s">
        <v>958</v>
      </c>
    </row>
    <row r="1064" spans="1:11" customFormat="1">
      <c r="A1064" s="10">
        <v>6178</v>
      </c>
      <c r="B1064" s="10" t="s">
        <v>4803</v>
      </c>
      <c r="C1064" s="10" t="s">
        <v>669</v>
      </c>
      <c r="D1064" s="17"/>
      <c r="E1064" s="10" t="s">
        <v>4</v>
      </c>
      <c r="F1064" s="10" t="s">
        <v>67</v>
      </c>
      <c r="G1064" s="10" t="s">
        <v>67</v>
      </c>
      <c r="H1064" s="10" t="s">
        <v>4</v>
      </c>
      <c r="I1064" s="10" t="s">
        <v>4</v>
      </c>
      <c r="J1064" s="10">
        <v>0</v>
      </c>
      <c r="K1064" s="18" t="s">
        <v>949</v>
      </c>
    </row>
    <row r="1065" spans="1:11" customFormat="1">
      <c r="A1065" s="10">
        <v>6190</v>
      </c>
      <c r="B1065" s="10" t="s">
        <v>4804</v>
      </c>
      <c r="C1065" s="10" t="s">
        <v>743</v>
      </c>
      <c r="D1065" s="17"/>
      <c r="E1065" s="10" t="s">
        <v>68</v>
      </c>
      <c r="F1065" s="10" t="s">
        <v>67</v>
      </c>
      <c r="G1065" s="10" t="s">
        <v>67</v>
      </c>
      <c r="H1065" s="10" t="s">
        <v>4</v>
      </c>
      <c r="I1065" s="10" t="s">
        <v>4</v>
      </c>
      <c r="J1065" s="10">
        <v>1</v>
      </c>
      <c r="K1065" s="18" t="s">
        <v>4805</v>
      </c>
    </row>
    <row r="1066" spans="1:11" customFormat="1">
      <c r="A1066" s="10">
        <v>6191</v>
      </c>
      <c r="B1066" s="10" t="s">
        <v>4806</v>
      </c>
      <c r="C1066" s="10" t="s">
        <v>743</v>
      </c>
      <c r="D1066" s="17"/>
      <c r="E1066" s="10" t="s">
        <v>68</v>
      </c>
      <c r="F1066" s="10" t="s">
        <v>67</v>
      </c>
      <c r="G1066" s="10" t="s">
        <v>67</v>
      </c>
      <c r="H1066" s="10" t="s">
        <v>4</v>
      </c>
      <c r="I1066" s="10" t="s">
        <v>4</v>
      </c>
      <c r="J1066" s="10">
        <v>1</v>
      </c>
      <c r="K1066" s="18" t="s">
        <v>4805</v>
      </c>
    </row>
    <row r="1067" spans="1:11" customFormat="1">
      <c r="A1067" s="10">
        <v>6192</v>
      </c>
      <c r="B1067" s="10" t="s">
        <v>4807</v>
      </c>
      <c r="C1067" s="10" t="s">
        <v>743</v>
      </c>
      <c r="D1067" s="17"/>
      <c r="E1067" s="10" t="s">
        <v>68</v>
      </c>
      <c r="F1067" s="10" t="s">
        <v>67</v>
      </c>
      <c r="G1067" s="10" t="s">
        <v>67</v>
      </c>
      <c r="H1067" s="10" t="s">
        <v>4</v>
      </c>
      <c r="I1067" s="10" t="s">
        <v>4</v>
      </c>
      <c r="J1067" s="10">
        <v>1</v>
      </c>
      <c r="K1067" s="18" t="s">
        <v>4805</v>
      </c>
    </row>
    <row r="1068" spans="1:11" customFormat="1">
      <c r="A1068" s="10">
        <v>6193</v>
      </c>
      <c r="B1068" s="10" t="s">
        <v>4808</v>
      </c>
      <c r="C1068" s="10" t="s">
        <v>743</v>
      </c>
      <c r="D1068" s="17"/>
      <c r="E1068" s="10" t="s">
        <v>68</v>
      </c>
      <c r="F1068" s="10" t="s">
        <v>67</v>
      </c>
      <c r="G1068" s="10" t="s">
        <v>67</v>
      </c>
      <c r="H1068" s="10" t="s">
        <v>4</v>
      </c>
      <c r="I1068" s="10" t="s">
        <v>4</v>
      </c>
      <c r="J1068" s="10">
        <v>1</v>
      </c>
      <c r="K1068" s="18" t="s">
        <v>4805</v>
      </c>
    </row>
    <row r="1069" spans="1:11">
      <c r="A1069" s="10">
        <v>6194</v>
      </c>
      <c r="B1069" s="10" t="s">
        <v>959</v>
      </c>
      <c r="C1069" s="10" t="s">
        <v>669</v>
      </c>
      <c r="D1069" s="17">
        <v>1075</v>
      </c>
      <c r="E1069" s="10" t="s">
        <v>68</v>
      </c>
      <c r="F1069" s="10" t="s">
        <v>68</v>
      </c>
      <c r="G1069" s="10" t="s">
        <v>67</v>
      </c>
      <c r="H1069" s="10" t="s">
        <v>960</v>
      </c>
      <c r="I1069" s="10" t="s">
        <v>961</v>
      </c>
      <c r="J1069" s="10">
        <v>1</v>
      </c>
      <c r="K1069" s="18" t="s">
        <v>962</v>
      </c>
    </row>
    <row r="1070" spans="1:11" customFormat="1">
      <c r="A1070" s="10">
        <v>6195</v>
      </c>
      <c r="B1070" s="10" t="s">
        <v>4809</v>
      </c>
      <c r="C1070" s="10" t="s">
        <v>505</v>
      </c>
      <c r="D1070" s="17"/>
      <c r="E1070" s="10" t="s">
        <v>67</v>
      </c>
      <c r="F1070" s="10" t="s">
        <v>67</v>
      </c>
      <c r="G1070" s="10" t="s">
        <v>67</v>
      </c>
      <c r="H1070" s="10" t="s">
        <v>4</v>
      </c>
      <c r="I1070" s="10" t="s">
        <v>4</v>
      </c>
      <c r="J1070" s="10">
        <v>1</v>
      </c>
      <c r="K1070" s="18" t="s">
        <v>4810</v>
      </c>
    </row>
    <row r="1071" spans="1:11" customFormat="1">
      <c r="A1071" s="10">
        <v>6251</v>
      </c>
      <c r="B1071" s="10" t="s">
        <v>4811</v>
      </c>
      <c r="C1071" s="10" t="s">
        <v>848</v>
      </c>
      <c r="D1071" s="17"/>
      <c r="E1071" s="10" t="s">
        <v>68</v>
      </c>
      <c r="F1071" s="10" t="s">
        <v>67</v>
      </c>
      <c r="G1071" s="10" t="s">
        <v>67</v>
      </c>
      <c r="H1071" s="10" t="s">
        <v>4</v>
      </c>
      <c r="I1071" s="10" t="s">
        <v>4</v>
      </c>
      <c r="J1071" s="10">
        <v>1</v>
      </c>
      <c r="K1071" s="18" t="s">
        <v>4812</v>
      </c>
    </row>
    <row r="1072" spans="1:11" customFormat="1">
      <c r="A1072" s="10">
        <v>6256</v>
      </c>
      <c r="B1072" s="10" t="s">
        <v>4813</v>
      </c>
      <c r="C1072" s="10" t="s">
        <v>848</v>
      </c>
      <c r="D1072" s="17"/>
      <c r="E1072" s="10" t="s">
        <v>68</v>
      </c>
      <c r="F1072" s="10" t="s">
        <v>67</v>
      </c>
      <c r="G1072" s="10" t="s">
        <v>67</v>
      </c>
      <c r="H1072" s="10" t="s">
        <v>4</v>
      </c>
      <c r="I1072" s="10" t="s">
        <v>4</v>
      </c>
      <c r="J1072" s="10">
        <v>1</v>
      </c>
      <c r="K1072" s="18" t="s">
        <v>4812</v>
      </c>
    </row>
    <row r="1073" spans="1:11" customFormat="1">
      <c r="A1073" s="10">
        <v>6276</v>
      </c>
      <c r="B1073" s="10" t="s">
        <v>4814</v>
      </c>
      <c r="C1073" s="10" t="s">
        <v>712</v>
      </c>
      <c r="D1073" s="17"/>
      <c r="E1073" s="10" t="s">
        <v>68</v>
      </c>
      <c r="F1073" s="10" t="s">
        <v>67</v>
      </c>
      <c r="G1073" s="10" t="s">
        <v>67</v>
      </c>
      <c r="H1073" s="10" t="s">
        <v>292</v>
      </c>
      <c r="I1073" s="10" t="s">
        <v>292</v>
      </c>
      <c r="J1073" s="10">
        <v>1</v>
      </c>
      <c r="K1073" s="18" t="s">
        <v>4815</v>
      </c>
    </row>
    <row r="1074" spans="1:11" customFormat="1">
      <c r="A1074" s="10">
        <v>6283</v>
      </c>
      <c r="B1074" s="10" t="s">
        <v>4816</v>
      </c>
      <c r="C1074" s="10" t="s">
        <v>869</v>
      </c>
      <c r="D1074" s="17"/>
      <c r="E1074" s="10" t="s">
        <v>67</v>
      </c>
      <c r="F1074" s="10" t="s">
        <v>67</v>
      </c>
      <c r="G1074" s="10" t="s">
        <v>67</v>
      </c>
      <c r="H1074" s="10" t="s">
        <v>292</v>
      </c>
      <c r="I1074" s="10" t="s">
        <v>292</v>
      </c>
      <c r="J1074" s="10">
        <v>1</v>
      </c>
      <c r="K1074" s="18" t="s">
        <v>4817</v>
      </c>
    </row>
    <row r="1075" spans="1:11" customFormat="1">
      <c r="A1075" s="10">
        <v>6284</v>
      </c>
      <c r="B1075" s="10" t="s">
        <v>4818</v>
      </c>
      <c r="C1075" s="10" t="s">
        <v>869</v>
      </c>
      <c r="D1075" s="17"/>
      <c r="E1075" s="10" t="s">
        <v>67</v>
      </c>
      <c r="F1075" s="10" t="s">
        <v>67</v>
      </c>
      <c r="G1075" s="10" t="s">
        <v>67</v>
      </c>
      <c r="H1075" s="10" t="s">
        <v>292</v>
      </c>
      <c r="I1075" s="10" t="s">
        <v>292</v>
      </c>
      <c r="J1075" s="10">
        <v>1</v>
      </c>
      <c r="K1075" s="18" t="s">
        <v>4817</v>
      </c>
    </row>
    <row r="1076" spans="1:11" customFormat="1">
      <c r="A1076" s="10">
        <v>6285</v>
      </c>
      <c r="B1076" s="10" t="s">
        <v>4819</v>
      </c>
      <c r="C1076" s="10" t="s">
        <v>869</v>
      </c>
      <c r="D1076" s="17"/>
      <c r="E1076" s="10" t="s">
        <v>68</v>
      </c>
      <c r="F1076" s="10" t="s">
        <v>67</v>
      </c>
      <c r="G1076" s="10" t="s">
        <v>67</v>
      </c>
      <c r="H1076" s="10" t="s">
        <v>292</v>
      </c>
      <c r="I1076" s="10" t="s">
        <v>292</v>
      </c>
      <c r="J1076" s="10">
        <v>1</v>
      </c>
      <c r="K1076" s="18" t="s">
        <v>4817</v>
      </c>
    </row>
    <row r="1077" spans="1:11" customFormat="1">
      <c r="A1077" s="10">
        <v>6286</v>
      </c>
      <c r="B1077" s="10" t="s">
        <v>4820</v>
      </c>
      <c r="C1077" s="10" t="s">
        <v>869</v>
      </c>
      <c r="D1077" s="17"/>
      <c r="E1077" s="10" t="s">
        <v>68</v>
      </c>
      <c r="F1077" s="10" t="s">
        <v>67</v>
      </c>
      <c r="G1077" s="10" t="s">
        <v>67</v>
      </c>
      <c r="H1077" s="10" t="s">
        <v>292</v>
      </c>
      <c r="I1077" s="10" t="s">
        <v>292</v>
      </c>
      <c r="J1077" s="10">
        <v>1</v>
      </c>
      <c r="K1077" s="18" t="s">
        <v>4817</v>
      </c>
    </row>
    <row r="1078" spans="1:11" customFormat="1">
      <c r="A1078" s="10">
        <v>6303</v>
      </c>
      <c r="B1078" s="10" t="s">
        <v>4821</v>
      </c>
      <c r="C1078" s="10" t="s">
        <v>869</v>
      </c>
      <c r="D1078" s="17"/>
      <c r="E1078" s="10" t="s">
        <v>68</v>
      </c>
      <c r="F1078" s="10" t="s">
        <v>67</v>
      </c>
      <c r="G1078" s="10" t="s">
        <v>67</v>
      </c>
      <c r="H1078" s="10" t="s">
        <v>4</v>
      </c>
      <c r="I1078" s="10" t="s">
        <v>4</v>
      </c>
      <c r="J1078" s="10">
        <v>1</v>
      </c>
      <c r="K1078" s="18" t="s">
        <v>4822</v>
      </c>
    </row>
    <row r="1079" spans="1:11" customFormat="1">
      <c r="A1079" s="10">
        <v>6304</v>
      </c>
      <c r="B1079" s="10" t="s">
        <v>4823</v>
      </c>
      <c r="C1079" s="10" t="s">
        <v>869</v>
      </c>
      <c r="D1079" s="17"/>
      <c r="E1079" s="10" t="s">
        <v>68</v>
      </c>
      <c r="F1079" s="10" t="s">
        <v>67</v>
      </c>
      <c r="G1079" s="10" t="s">
        <v>67</v>
      </c>
      <c r="H1079" s="10" t="s">
        <v>4</v>
      </c>
      <c r="I1079" s="10" t="s">
        <v>4</v>
      </c>
      <c r="J1079" s="10">
        <v>1</v>
      </c>
      <c r="K1079" s="18" t="s">
        <v>4822</v>
      </c>
    </row>
    <row r="1080" spans="1:11" customFormat="1">
      <c r="A1080" s="10">
        <v>6320</v>
      </c>
      <c r="B1080" s="10" t="s">
        <v>4824</v>
      </c>
      <c r="C1080" s="10" t="s">
        <v>869</v>
      </c>
      <c r="D1080" s="17"/>
      <c r="E1080" s="10" t="s">
        <v>68</v>
      </c>
      <c r="F1080" s="10" t="s">
        <v>67</v>
      </c>
      <c r="G1080" s="10" t="s">
        <v>67</v>
      </c>
      <c r="H1080" s="10" t="s">
        <v>4</v>
      </c>
      <c r="I1080" s="10" t="s">
        <v>4</v>
      </c>
      <c r="J1080" s="10">
        <v>1</v>
      </c>
      <c r="K1080" s="18" t="s">
        <v>4825</v>
      </c>
    </row>
    <row r="1081" spans="1:11" customFormat="1">
      <c r="A1081" s="10">
        <v>6321</v>
      </c>
      <c r="B1081" s="10" t="s">
        <v>4826</v>
      </c>
      <c r="C1081" s="10" t="s">
        <v>869</v>
      </c>
      <c r="D1081" s="17"/>
      <c r="E1081" s="10" t="s">
        <v>68</v>
      </c>
      <c r="F1081" s="10" t="s">
        <v>67</v>
      </c>
      <c r="G1081" s="10" t="s">
        <v>67</v>
      </c>
      <c r="H1081" s="10" t="s">
        <v>4</v>
      </c>
      <c r="I1081" s="10" t="s">
        <v>4</v>
      </c>
      <c r="J1081" s="10">
        <v>1</v>
      </c>
      <c r="K1081" s="18" t="s">
        <v>4825</v>
      </c>
    </row>
    <row r="1082" spans="1:11" customFormat="1">
      <c r="A1082" s="10">
        <v>6322</v>
      </c>
      <c r="B1082" s="10" t="s">
        <v>4827</v>
      </c>
      <c r="C1082" s="10" t="s">
        <v>869</v>
      </c>
      <c r="D1082" s="17">
        <v>1085</v>
      </c>
      <c r="E1082" s="10" t="s">
        <v>68</v>
      </c>
      <c r="F1082" s="10" t="s">
        <v>67</v>
      </c>
      <c r="G1082" s="10" t="s">
        <v>67</v>
      </c>
      <c r="H1082" s="10" t="s">
        <v>4</v>
      </c>
      <c r="I1082" s="10" t="s">
        <v>4</v>
      </c>
      <c r="J1082" s="10">
        <v>1</v>
      </c>
      <c r="K1082" s="18" t="s">
        <v>4825</v>
      </c>
    </row>
    <row r="1083" spans="1:11" customFormat="1">
      <c r="A1083" s="10">
        <v>6323</v>
      </c>
      <c r="B1083" s="10" t="s">
        <v>4828</v>
      </c>
      <c r="C1083" s="10" t="s">
        <v>869</v>
      </c>
      <c r="D1083" s="17"/>
      <c r="E1083" s="10" t="s">
        <v>68</v>
      </c>
      <c r="F1083" s="10" t="s">
        <v>67</v>
      </c>
      <c r="G1083" s="10" t="s">
        <v>67</v>
      </c>
      <c r="H1083" s="10" t="s">
        <v>4829</v>
      </c>
      <c r="I1083" s="10" t="s">
        <v>4</v>
      </c>
      <c r="J1083" s="10">
        <v>1</v>
      </c>
      <c r="K1083" s="18" t="s">
        <v>4825</v>
      </c>
    </row>
    <row r="1084" spans="1:11" customFormat="1">
      <c r="A1084" s="10">
        <v>6329</v>
      </c>
      <c r="B1084" s="10" t="s">
        <v>4830</v>
      </c>
      <c r="C1084" s="10" t="s">
        <v>869</v>
      </c>
      <c r="D1084" s="17"/>
      <c r="E1084" s="10" t="s">
        <v>68</v>
      </c>
      <c r="F1084" s="10" t="s">
        <v>67</v>
      </c>
      <c r="G1084" s="10" t="s">
        <v>67</v>
      </c>
      <c r="H1084" s="10" t="s">
        <v>4</v>
      </c>
      <c r="I1084" s="10" t="s">
        <v>4</v>
      </c>
      <c r="J1084" s="10">
        <v>1</v>
      </c>
      <c r="K1084" s="18" t="s">
        <v>4825</v>
      </c>
    </row>
    <row r="1085" spans="1:11">
      <c r="A1085" s="10">
        <v>6336</v>
      </c>
      <c r="B1085" s="10" t="s">
        <v>963</v>
      </c>
      <c r="C1085" s="10" t="s">
        <v>505</v>
      </c>
      <c r="D1085" s="17">
        <v>1051</v>
      </c>
      <c r="E1085" s="10" t="s">
        <v>4</v>
      </c>
      <c r="F1085" s="10" t="s">
        <v>68</v>
      </c>
      <c r="G1085" s="10" t="s">
        <v>67</v>
      </c>
      <c r="H1085" s="10" t="s">
        <v>964</v>
      </c>
      <c r="I1085" s="10" t="s">
        <v>181</v>
      </c>
      <c r="J1085" s="10">
        <v>1</v>
      </c>
      <c r="K1085" s="18" t="s">
        <v>965</v>
      </c>
    </row>
    <row r="1086" spans="1:11" customFormat="1">
      <c r="A1086" s="10">
        <v>6340</v>
      </c>
      <c r="B1086" s="10" t="s">
        <v>4831</v>
      </c>
      <c r="C1086" s="10" t="s">
        <v>738</v>
      </c>
      <c r="D1086" s="17"/>
      <c r="E1086" s="10" t="s">
        <v>68</v>
      </c>
      <c r="F1086" s="10" t="s">
        <v>67</v>
      </c>
      <c r="G1086" s="10" t="s">
        <v>67</v>
      </c>
      <c r="H1086" s="10" t="s">
        <v>292</v>
      </c>
      <c r="I1086" s="10" t="s">
        <v>292</v>
      </c>
      <c r="J1086" s="10">
        <v>1</v>
      </c>
      <c r="K1086" s="18" t="s">
        <v>4832</v>
      </c>
    </row>
    <row r="1087" spans="1:11" customFormat="1">
      <c r="A1087" s="10">
        <v>6377</v>
      </c>
      <c r="B1087" s="10" t="s">
        <v>4833</v>
      </c>
      <c r="C1087" s="10" t="s">
        <v>869</v>
      </c>
      <c r="D1087" s="17"/>
      <c r="E1087" s="10" t="s">
        <v>68</v>
      </c>
      <c r="F1087" s="10" t="s">
        <v>67</v>
      </c>
      <c r="G1087" s="10" t="s">
        <v>67</v>
      </c>
      <c r="H1087" s="10" t="s">
        <v>292</v>
      </c>
      <c r="I1087" s="10" t="s">
        <v>292</v>
      </c>
      <c r="J1087" s="10">
        <v>1</v>
      </c>
      <c r="K1087" s="18" t="s">
        <v>4834</v>
      </c>
    </row>
    <row r="1088" spans="1:11" customFormat="1">
      <c r="A1088" s="10">
        <v>6378</v>
      </c>
      <c r="B1088" s="10" t="s">
        <v>4835</v>
      </c>
      <c r="C1088" s="10" t="s">
        <v>869</v>
      </c>
      <c r="D1088" s="17"/>
      <c r="E1088" s="10" t="s">
        <v>68</v>
      </c>
      <c r="F1088" s="10" t="s">
        <v>67</v>
      </c>
      <c r="G1088" s="10" t="s">
        <v>67</v>
      </c>
      <c r="H1088" s="10" t="s">
        <v>292</v>
      </c>
      <c r="I1088" s="10" t="s">
        <v>292</v>
      </c>
      <c r="J1088" s="10">
        <v>1</v>
      </c>
      <c r="K1088" s="18" t="s">
        <v>4834</v>
      </c>
    </row>
    <row r="1089" spans="1:11" customFormat="1">
      <c r="A1089" s="10">
        <v>6380</v>
      </c>
      <c r="B1089" s="10" t="s">
        <v>4836</v>
      </c>
      <c r="C1089" s="10" t="s">
        <v>869</v>
      </c>
      <c r="D1089" s="17"/>
      <c r="E1089" s="10" t="s">
        <v>67</v>
      </c>
      <c r="F1089" s="10" t="s">
        <v>67</v>
      </c>
      <c r="G1089" s="10" t="s">
        <v>67</v>
      </c>
      <c r="H1089" s="10" t="s">
        <v>292</v>
      </c>
      <c r="I1089" s="10" t="s">
        <v>292</v>
      </c>
      <c r="J1089" s="10">
        <v>1</v>
      </c>
      <c r="K1089" s="18" t="s">
        <v>4837</v>
      </c>
    </row>
    <row r="1090" spans="1:11" customFormat="1">
      <c r="A1090" s="10">
        <v>6410</v>
      </c>
      <c r="B1090" s="10" t="s">
        <v>4838</v>
      </c>
      <c r="C1090" s="10" t="s">
        <v>712</v>
      </c>
      <c r="D1090" s="17"/>
      <c r="E1090" s="10" t="s">
        <v>68</v>
      </c>
      <c r="F1090" s="10" t="s">
        <v>67</v>
      </c>
      <c r="G1090" s="10" t="s">
        <v>67</v>
      </c>
      <c r="H1090" s="10" t="s">
        <v>292</v>
      </c>
      <c r="I1090" s="10" t="s">
        <v>292</v>
      </c>
      <c r="J1090" s="10">
        <v>1</v>
      </c>
      <c r="K1090" s="18" t="s">
        <v>4839</v>
      </c>
    </row>
    <row r="1091" spans="1:11" customFormat="1">
      <c r="A1091" s="10">
        <v>6428</v>
      </c>
      <c r="B1091" s="10" t="s">
        <v>4840</v>
      </c>
      <c r="C1091" s="10" t="s">
        <v>767</v>
      </c>
      <c r="D1091" s="17"/>
      <c r="E1091" s="10" t="s">
        <v>67</v>
      </c>
      <c r="F1091" s="10" t="s">
        <v>67</v>
      </c>
      <c r="G1091" s="10" t="s">
        <v>67</v>
      </c>
      <c r="H1091" s="10" t="s">
        <v>292</v>
      </c>
      <c r="I1091" s="10" t="s">
        <v>292</v>
      </c>
      <c r="J1091" s="10">
        <v>1</v>
      </c>
      <c r="K1091" s="18" t="s">
        <v>4841</v>
      </c>
    </row>
    <row r="1092" spans="1:11">
      <c r="A1092" s="10">
        <v>6440</v>
      </c>
      <c r="B1092" s="10" t="s">
        <v>966</v>
      </c>
      <c r="C1092" s="10" t="s">
        <v>669</v>
      </c>
      <c r="D1092" s="17">
        <v>1115</v>
      </c>
      <c r="E1092" s="10" t="s">
        <v>4</v>
      </c>
      <c r="F1092" s="10" t="s">
        <v>68</v>
      </c>
      <c r="G1092" s="10" t="s">
        <v>4</v>
      </c>
      <c r="H1092" s="10" t="s">
        <v>967</v>
      </c>
      <c r="I1092" s="10" t="s">
        <v>182</v>
      </c>
      <c r="J1092" s="10">
        <v>1</v>
      </c>
      <c r="K1092" s="18" t="s">
        <v>968</v>
      </c>
    </row>
    <row r="1093" spans="1:11">
      <c r="A1093" s="10">
        <v>6506</v>
      </c>
      <c r="B1093" s="10" t="s">
        <v>969</v>
      </c>
      <c r="C1093" s="10" t="s">
        <v>591</v>
      </c>
      <c r="D1093" s="17">
        <v>1080</v>
      </c>
      <c r="E1093" s="10" t="s">
        <v>4</v>
      </c>
      <c r="F1093" s="10" t="s">
        <v>68</v>
      </c>
      <c r="G1093" s="10" t="s">
        <v>67</v>
      </c>
      <c r="H1093" s="10" t="s">
        <v>970</v>
      </c>
      <c r="I1093" s="10" t="s">
        <v>183</v>
      </c>
      <c r="J1093" s="10">
        <v>1</v>
      </c>
      <c r="K1093" s="18" t="s">
        <v>971</v>
      </c>
    </row>
    <row r="1094" spans="1:11" customFormat="1">
      <c r="A1094" s="10">
        <v>6507</v>
      </c>
      <c r="B1094" s="10" t="s">
        <v>4842</v>
      </c>
      <c r="C1094" s="10" t="s">
        <v>591</v>
      </c>
      <c r="D1094" s="17">
        <v>999</v>
      </c>
      <c r="E1094" s="10" t="s">
        <v>4</v>
      </c>
      <c r="F1094" s="10" t="s">
        <v>67</v>
      </c>
      <c r="G1094" s="10" t="s">
        <v>67</v>
      </c>
      <c r="H1094" s="10" t="s">
        <v>4843</v>
      </c>
      <c r="I1094" s="10" t="s">
        <v>338</v>
      </c>
      <c r="J1094" s="10">
        <v>1</v>
      </c>
      <c r="K1094" s="18" t="s">
        <v>4844</v>
      </c>
    </row>
    <row r="1095" spans="1:11" customFormat="1">
      <c r="A1095" s="10">
        <v>6508</v>
      </c>
      <c r="B1095" s="10" t="s">
        <v>4845</v>
      </c>
      <c r="C1095" s="10" t="s">
        <v>591</v>
      </c>
      <c r="D1095" s="17"/>
      <c r="E1095" s="10" t="s">
        <v>67</v>
      </c>
      <c r="F1095" s="10" t="s">
        <v>67</v>
      </c>
      <c r="G1095" s="10" t="s">
        <v>67</v>
      </c>
      <c r="H1095" s="10" t="s">
        <v>292</v>
      </c>
      <c r="I1095" s="10" t="s">
        <v>292</v>
      </c>
      <c r="J1095" s="10">
        <v>1</v>
      </c>
      <c r="K1095" s="18" t="s">
        <v>4846</v>
      </c>
    </row>
    <row r="1096" spans="1:11" customFormat="1">
      <c r="A1096" s="10">
        <v>6509</v>
      </c>
      <c r="B1096" s="10" t="s">
        <v>4847</v>
      </c>
      <c r="C1096" s="10" t="s">
        <v>591</v>
      </c>
      <c r="D1096" s="17"/>
      <c r="E1096" s="10" t="s">
        <v>68</v>
      </c>
      <c r="F1096" s="10" t="s">
        <v>67</v>
      </c>
      <c r="G1096" s="10" t="s">
        <v>67</v>
      </c>
      <c r="H1096" s="10" t="s">
        <v>292</v>
      </c>
      <c r="I1096" s="10" t="s">
        <v>292</v>
      </c>
      <c r="J1096" s="10">
        <v>1</v>
      </c>
      <c r="K1096" s="18" t="s">
        <v>4846</v>
      </c>
    </row>
    <row r="1097" spans="1:11" customFormat="1">
      <c r="A1097" s="10">
        <v>6511</v>
      </c>
      <c r="B1097" s="10" t="s">
        <v>4848</v>
      </c>
      <c r="C1097" s="10" t="s">
        <v>591</v>
      </c>
      <c r="D1097" s="17">
        <v>1126</v>
      </c>
      <c r="E1097" s="10" t="s">
        <v>4</v>
      </c>
      <c r="F1097" s="10" t="s">
        <v>67</v>
      </c>
      <c r="G1097" s="10" t="s">
        <v>67</v>
      </c>
      <c r="H1097" s="10" t="s">
        <v>4849</v>
      </c>
      <c r="I1097" s="10" t="s">
        <v>22</v>
      </c>
      <c r="J1097" s="10">
        <v>1</v>
      </c>
      <c r="K1097" s="18" t="s">
        <v>4850</v>
      </c>
    </row>
    <row r="1098" spans="1:11">
      <c r="A1098" s="10">
        <v>6513</v>
      </c>
      <c r="B1098" s="10" t="s">
        <v>972</v>
      </c>
      <c r="C1098" s="10" t="s">
        <v>767</v>
      </c>
      <c r="D1098" s="17">
        <v>1067</v>
      </c>
      <c r="E1098" s="10" t="s">
        <v>4</v>
      </c>
      <c r="F1098" s="10" t="s">
        <v>68</v>
      </c>
      <c r="G1098" s="10" t="s">
        <v>67</v>
      </c>
      <c r="H1098" s="10" t="s">
        <v>973</v>
      </c>
      <c r="I1098" s="10" t="s">
        <v>184</v>
      </c>
      <c r="J1098" s="10">
        <v>1</v>
      </c>
      <c r="K1098" s="18" t="s">
        <v>974</v>
      </c>
    </row>
    <row r="1099" spans="1:11" customFormat="1">
      <c r="A1099" s="10">
        <v>6579</v>
      </c>
      <c r="B1099" s="10" t="s">
        <v>4851</v>
      </c>
      <c r="C1099" s="10" t="s">
        <v>588</v>
      </c>
      <c r="D1099" s="17"/>
      <c r="E1099" s="10" t="s">
        <v>68</v>
      </c>
      <c r="F1099" s="10" t="s">
        <v>67</v>
      </c>
      <c r="G1099" s="10" t="s">
        <v>67</v>
      </c>
      <c r="H1099" s="10" t="s">
        <v>292</v>
      </c>
      <c r="I1099" s="10" t="s">
        <v>292</v>
      </c>
      <c r="J1099" s="10">
        <v>1</v>
      </c>
      <c r="K1099" s="18" t="s">
        <v>4852</v>
      </c>
    </row>
    <row r="1100" spans="1:11" customFormat="1">
      <c r="A1100" s="10">
        <v>6580</v>
      </c>
      <c r="B1100" s="10" t="s">
        <v>4853</v>
      </c>
      <c r="C1100" s="10" t="s">
        <v>588</v>
      </c>
      <c r="D1100" s="17"/>
      <c r="E1100" s="10" t="s">
        <v>68</v>
      </c>
      <c r="F1100" s="10" t="s">
        <v>67</v>
      </c>
      <c r="G1100" s="10" t="s">
        <v>67</v>
      </c>
      <c r="H1100" s="10" t="s">
        <v>292</v>
      </c>
      <c r="I1100" s="10" t="s">
        <v>292</v>
      </c>
      <c r="J1100" s="10">
        <v>1</v>
      </c>
      <c r="K1100" s="18" t="s">
        <v>4852</v>
      </c>
    </row>
    <row r="1101" spans="1:11" customFormat="1">
      <c r="A1101" s="10">
        <v>6581</v>
      </c>
      <c r="B1101" s="10" t="s">
        <v>4854</v>
      </c>
      <c r="C1101" s="10" t="s">
        <v>588</v>
      </c>
      <c r="D1101" s="17"/>
      <c r="E1101" s="10" t="s">
        <v>68</v>
      </c>
      <c r="F1101" s="10" t="s">
        <v>67</v>
      </c>
      <c r="G1101" s="10" t="s">
        <v>67</v>
      </c>
      <c r="H1101" s="10" t="s">
        <v>292</v>
      </c>
      <c r="I1101" s="10" t="s">
        <v>292</v>
      </c>
      <c r="J1101" s="10">
        <v>1</v>
      </c>
      <c r="K1101" s="18" t="s">
        <v>4852</v>
      </c>
    </row>
    <row r="1102" spans="1:11" customFormat="1">
      <c r="A1102" s="10">
        <v>6582</v>
      </c>
      <c r="B1102" s="10" t="s">
        <v>4855</v>
      </c>
      <c r="C1102" s="10" t="s">
        <v>588</v>
      </c>
      <c r="D1102" s="17"/>
      <c r="E1102" s="10" t="s">
        <v>68</v>
      </c>
      <c r="F1102" s="10" t="s">
        <v>67</v>
      </c>
      <c r="G1102" s="10" t="s">
        <v>67</v>
      </c>
      <c r="H1102" s="10" t="s">
        <v>292</v>
      </c>
      <c r="I1102" s="10" t="s">
        <v>292</v>
      </c>
      <c r="J1102" s="10">
        <v>1</v>
      </c>
      <c r="K1102" s="18" t="s">
        <v>4852</v>
      </c>
    </row>
    <row r="1103" spans="1:11" customFormat="1">
      <c r="A1103" s="10">
        <v>6583</v>
      </c>
      <c r="B1103" s="10" t="s">
        <v>4856</v>
      </c>
      <c r="C1103" s="10" t="s">
        <v>588</v>
      </c>
      <c r="D1103" s="17"/>
      <c r="E1103" s="10" t="s">
        <v>68</v>
      </c>
      <c r="F1103" s="10" t="s">
        <v>67</v>
      </c>
      <c r="G1103" s="10" t="s">
        <v>67</v>
      </c>
      <c r="H1103" s="10" t="s">
        <v>292</v>
      </c>
      <c r="I1103" s="10" t="s">
        <v>292</v>
      </c>
      <c r="J1103" s="10">
        <v>1</v>
      </c>
      <c r="K1103" s="18" t="s">
        <v>4852</v>
      </c>
    </row>
    <row r="1104" spans="1:11" customFormat="1">
      <c r="A1104" s="10">
        <v>6584</v>
      </c>
      <c r="B1104" s="10" t="s">
        <v>4857</v>
      </c>
      <c r="C1104" s="10" t="s">
        <v>588</v>
      </c>
      <c r="D1104" s="17"/>
      <c r="E1104" s="10" t="s">
        <v>68</v>
      </c>
      <c r="F1104" s="10" t="s">
        <v>67</v>
      </c>
      <c r="G1104" s="10" t="s">
        <v>67</v>
      </c>
      <c r="H1104" s="10" t="s">
        <v>292</v>
      </c>
      <c r="I1104" s="10" t="s">
        <v>292</v>
      </c>
      <c r="J1104" s="10">
        <v>1</v>
      </c>
      <c r="K1104" s="18" t="s">
        <v>4852</v>
      </c>
    </row>
    <row r="1105" spans="1:11" customFormat="1">
      <c r="A1105" s="10">
        <v>6585</v>
      </c>
      <c r="B1105" s="10" t="s">
        <v>4858</v>
      </c>
      <c r="C1105" s="10" t="s">
        <v>588</v>
      </c>
      <c r="D1105" s="17"/>
      <c r="E1105" s="10" t="s">
        <v>68</v>
      </c>
      <c r="F1105" s="10" t="s">
        <v>67</v>
      </c>
      <c r="G1105" s="10" t="s">
        <v>67</v>
      </c>
      <c r="H1105" s="10" t="s">
        <v>292</v>
      </c>
      <c r="I1105" s="10" t="s">
        <v>292</v>
      </c>
      <c r="J1105" s="10">
        <v>1</v>
      </c>
      <c r="K1105" s="18" t="s">
        <v>4852</v>
      </c>
    </row>
    <row r="1106" spans="1:11" customFormat="1">
      <c r="A1106" s="10">
        <v>6586</v>
      </c>
      <c r="B1106" s="10" t="s">
        <v>4859</v>
      </c>
      <c r="C1106" s="10" t="s">
        <v>588</v>
      </c>
      <c r="D1106" s="17"/>
      <c r="E1106" s="10" t="s">
        <v>68</v>
      </c>
      <c r="F1106" s="10" t="s">
        <v>67</v>
      </c>
      <c r="G1106" s="10" t="s">
        <v>67</v>
      </c>
      <c r="H1106" s="10" t="s">
        <v>292</v>
      </c>
      <c r="I1106" s="10" t="s">
        <v>292</v>
      </c>
      <c r="J1106" s="10">
        <v>1</v>
      </c>
      <c r="K1106" s="18" t="s">
        <v>4852</v>
      </c>
    </row>
    <row r="1107" spans="1:11" customFormat="1">
      <c r="A1107" s="10">
        <v>6587</v>
      </c>
      <c r="B1107" s="10" t="s">
        <v>4860</v>
      </c>
      <c r="C1107" s="10" t="s">
        <v>588</v>
      </c>
      <c r="D1107" s="17"/>
      <c r="E1107" s="10" t="s">
        <v>68</v>
      </c>
      <c r="F1107" s="10" t="s">
        <v>67</v>
      </c>
      <c r="G1107" s="10" t="s">
        <v>67</v>
      </c>
      <c r="H1107" s="10" t="s">
        <v>292</v>
      </c>
      <c r="I1107" s="10" t="s">
        <v>292</v>
      </c>
      <c r="J1107" s="10">
        <v>1</v>
      </c>
      <c r="K1107" s="18" t="s">
        <v>4852</v>
      </c>
    </row>
    <row r="1108" spans="1:11" customFormat="1">
      <c r="A1108" s="10">
        <v>6588</v>
      </c>
      <c r="B1108" s="10" t="s">
        <v>4861</v>
      </c>
      <c r="C1108" s="10" t="s">
        <v>588</v>
      </c>
      <c r="D1108" s="17"/>
      <c r="E1108" s="10" t="s">
        <v>68</v>
      </c>
      <c r="F1108" s="10" t="s">
        <v>67</v>
      </c>
      <c r="G1108" s="10" t="s">
        <v>67</v>
      </c>
      <c r="H1108" s="10" t="s">
        <v>292</v>
      </c>
      <c r="I1108" s="10" t="s">
        <v>292</v>
      </c>
      <c r="J1108" s="10">
        <v>1</v>
      </c>
      <c r="K1108" s="18" t="s">
        <v>4852</v>
      </c>
    </row>
    <row r="1109" spans="1:11" customFormat="1">
      <c r="A1109" s="10">
        <v>6592</v>
      </c>
      <c r="B1109" s="10" t="s">
        <v>4862</v>
      </c>
      <c r="C1109" s="10" t="s">
        <v>848</v>
      </c>
      <c r="D1109" s="17"/>
      <c r="E1109" s="10" t="s">
        <v>4</v>
      </c>
      <c r="F1109" s="10" t="s">
        <v>67</v>
      </c>
      <c r="G1109" s="10" t="s">
        <v>67</v>
      </c>
      <c r="H1109" s="10" t="s">
        <v>292</v>
      </c>
      <c r="I1109" s="10" t="s">
        <v>292</v>
      </c>
      <c r="J1109" s="10">
        <v>1</v>
      </c>
      <c r="K1109" s="18" t="s">
        <v>4863</v>
      </c>
    </row>
    <row r="1110" spans="1:11" customFormat="1">
      <c r="A1110" s="10">
        <v>6594</v>
      </c>
      <c r="B1110" s="10" t="s">
        <v>4864</v>
      </c>
      <c r="C1110" s="10" t="s">
        <v>848</v>
      </c>
      <c r="D1110" s="17"/>
      <c r="E1110" s="10" t="s">
        <v>68</v>
      </c>
      <c r="F1110" s="10" t="s">
        <v>67</v>
      </c>
      <c r="G1110" s="10" t="s">
        <v>67</v>
      </c>
      <c r="H1110" s="10" t="s">
        <v>292</v>
      </c>
      <c r="I1110" s="10" t="s">
        <v>292</v>
      </c>
      <c r="J1110" s="10">
        <v>1</v>
      </c>
      <c r="K1110" s="18" t="s">
        <v>4863</v>
      </c>
    </row>
    <row r="1111" spans="1:11" customFormat="1">
      <c r="A1111" s="10">
        <v>6596</v>
      </c>
      <c r="B1111" s="10" t="s">
        <v>4865</v>
      </c>
      <c r="C1111" s="10" t="s">
        <v>848</v>
      </c>
      <c r="D1111" s="17"/>
      <c r="E1111" s="10" t="s">
        <v>4</v>
      </c>
      <c r="F1111" s="10" t="s">
        <v>67</v>
      </c>
      <c r="G1111" s="10" t="s">
        <v>67</v>
      </c>
      <c r="H1111" s="10" t="s">
        <v>292</v>
      </c>
      <c r="I1111" s="10" t="s">
        <v>292</v>
      </c>
      <c r="J1111" s="10">
        <v>1</v>
      </c>
      <c r="K1111" s="18" t="s">
        <v>850</v>
      </c>
    </row>
    <row r="1112" spans="1:11" customFormat="1">
      <c r="A1112" s="10">
        <v>6597</v>
      </c>
      <c r="B1112" s="10" t="s">
        <v>4866</v>
      </c>
      <c r="C1112" s="10" t="s">
        <v>848</v>
      </c>
      <c r="D1112" s="17"/>
      <c r="E1112" s="10" t="s">
        <v>4</v>
      </c>
      <c r="F1112" s="10" t="s">
        <v>67</v>
      </c>
      <c r="G1112" s="10" t="s">
        <v>67</v>
      </c>
      <c r="H1112" s="10" t="s">
        <v>292</v>
      </c>
      <c r="I1112" s="10" t="s">
        <v>292</v>
      </c>
      <c r="J1112" s="10">
        <v>1</v>
      </c>
      <c r="K1112" s="18" t="s">
        <v>850</v>
      </c>
    </row>
    <row r="1113" spans="1:11" customFormat="1">
      <c r="A1113" s="10">
        <v>6675</v>
      </c>
      <c r="B1113" s="10" t="s">
        <v>4867</v>
      </c>
      <c r="C1113" s="10" t="s">
        <v>712</v>
      </c>
      <c r="D1113" s="17"/>
      <c r="E1113" s="10" t="s">
        <v>4</v>
      </c>
      <c r="F1113" s="10" t="s">
        <v>67</v>
      </c>
      <c r="G1113" s="10" t="s">
        <v>67</v>
      </c>
      <c r="H1113" s="10" t="s">
        <v>292</v>
      </c>
      <c r="I1113" s="10" t="s">
        <v>292</v>
      </c>
      <c r="J1113" s="10">
        <v>1</v>
      </c>
      <c r="K1113" s="18" t="s">
        <v>4868</v>
      </c>
    </row>
    <row r="1114" spans="1:11" customFormat="1">
      <c r="A1114" s="22">
        <v>6790</v>
      </c>
      <c r="B1114" s="20" t="s">
        <v>5078</v>
      </c>
      <c r="C1114" s="20" t="s">
        <v>3238</v>
      </c>
      <c r="D1114" s="17"/>
      <c r="E1114" s="20" t="s">
        <v>68</v>
      </c>
      <c r="F1114" s="20" t="s">
        <v>67</v>
      </c>
      <c r="G1114" s="20" t="s">
        <v>67</v>
      </c>
      <c r="H1114" s="20" t="s">
        <v>292</v>
      </c>
      <c r="I1114" s="20" t="s">
        <v>292</v>
      </c>
      <c r="J1114" s="22">
        <v>1</v>
      </c>
      <c r="K1114" s="21" t="s">
        <v>5079</v>
      </c>
    </row>
    <row r="1115" spans="1:11">
      <c r="A1115" s="10">
        <v>6791</v>
      </c>
      <c r="B1115" s="10" t="s">
        <v>975</v>
      </c>
      <c r="C1115" s="10" t="s">
        <v>591</v>
      </c>
      <c r="D1115" s="17">
        <v>1090</v>
      </c>
      <c r="E1115" s="10" t="s">
        <v>4</v>
      </c>
      <c r="F1115" s="10" t="s">
        <v>68</v>
      </c>
      <c r="G1115" s="10" t="s">
        <v>67</v>
      </c>
      <c r="H1115" s="10" t="s">
        <v>976</v>
      </c>
      <c r="I1115" s="10" t="s">
        <v>977</v>
      </c>
      <c r="J1115" s="10">
        <v>1</v>
      </c>
      <c r="K1115" s="18" t="s">
        <v>978</v>
      </c>
    </row>
    <row r="1116" spans="1:11">
      <c r="A1116" s="10">
        <v>6823</v>
      </c>
      <c r="B1116" s="10" t="s">
        <v>979</v>
      </c>
      <c r="C1116" s="10" t="s">
        <v>848</v>
      </c>
      <c r="D1116" s="17">
        <v>1084</v>
      </c>
      <c r="E1116" s="10" t="s">
        <v>68</v>
      </c>
      <c r="F1116" s="10" t="s">
        <v>68</v>
      </c>
      <c r="G1116" s="10" t="s">
        <v>67</v>
      </c>
      <c r="H1116" s="10" t="s">
        <v>980</v>
      </c>
      <c r="I1116" s="10" t="s">
        <v>981</v>
      </c>
      <c r="J1116" s="10">
        <v>1</v>
      </c>
      <c r="K1116" s="18" t="s">
        <v>982</v>
      </c>
    </row>
    <row r="1117" spans="1:11">
      <c r="A1117" s="10">
        <v>6830</v>
      </c>
      <c r="B1117" s="10" t="s">
        <v>983</v>
      </c>
      <c r="C1117" s="10" t="s">
        <v>788</v>
      </c>
      <c r="D1117" s="17">
        <v>1107</v>
      </c>
      <c r="E1117" s="10" t="s">
        <v>4</v>
      </c>
      <c r="F1117" s="10" t="s">
        <v>68</v>
      </c>
      <c r="G1117" s="10" t="s">
        <v>67</v>
      </c>
      <c r="H1117" s="10" t="s">
        <v>5080</v>
      </c>
      <c r="I1117" s="10" t="s">
        <v>185</v>
      </c>
      <c r="J1117" s="10">
        <v>1</v>
      </c>
      <c r="K1117" s="18" t="s">
        <v>984</v>
      </c>
    </row>
    <row r="1118" spans="1:11">
      <c r="A1118" s="10">
        <v>6831</v>
      </c>
      <c r="B1118" s="10" t="s">
        <v>985</v>
      </c>
      <c r="C1118" s="10" t="s">
        <v>788</v>
      </c>
      <c r="D1118" s="17">
        <v>1123</v>
      </c>
      <c r="E1118" s="10" t="s">
        <v>67</v>
      </c>
      <c r="F1118" s="10" t="s">
        <v>68</v>
      </c>
      <c r="G1118" s="10" t="s">
        <v>67</v>
      </c>
      <c r="H1118" s="10" t="s">
        <v>986</v>
      </c>
      <c r="I1118" s="10" t="s">
        <v>186</v>
      </c>
      <c r="J1118" s="10">
        <v>1</v>
      </c>
      <c r="K1118" s="18" t="s">
        <v>984</v>
      </c>
    </row>
    <row r="1119" spans="1:11">
      <c r="A1119" s="10">
        <v>6833</v>
      </c>
      <c r="B1119" s="10" t="s">
        <v>987</v>
      </c>
      <c r="C1119" s="10" t="s">
        <v>788</v>
      </c>
      <c r="D1119" s="17">
        <v>1110</v>
      </c>
      <c r="E1119" s="10" t="s">
        <v>68</v>
      </c>
      <c r="F1119" s="10" t="s">
        <v>68</v>
      </c>
      <c r="G1119" s="10" t="s">
        <v>67</v>
      </c>
      <c r="H1119" s="10" t="s">
        <v>988</v>
      </c>
      <c r="I1119" s="10" t="s">
        <v>989</v>
      </c>
      <c r="J1119" s="10">
        <v>1</v>
      </c>
      <c r="K1119" s="18" t="s">
        <v>990</v>
      </c>
    </row>
    <row r="1120" spans="1:11" customFormat="1">
      <c r="A1120" s="10">
        <v>6834</v>
      </c>
      <c r="B1120" s="10" t="s">
        <v>4869</v>
      </c>
      <c r="C1120" s="10" t="s">
        <v>591</v>
      </c>
      <c r="D1120" s="17"/>
      <c r="E1120" s="10" t="s">
        <v>68</v>
      </c>
      <c r="F1120" s="10" t="s">
        <v>67</v>
      </c>
      <c r="G1120" s="10" t="s">
        <v>67</v>
      </c>
      <c r="H1120" s="10" t="s">
        <v>4</v>
      </c>
      <c r="I1120" s="10" t="s">
        <v>4</v>
      </c>
      <c r="J1120" s="10">
        <v>1</v>
      </c>
      <c r="K1120" s="18" t="s">
        <v>4870</v>
      </c>
    </row>
    <row r="1121" spans="1:11">
      <c r="A1121" s="10">
        <v>6835</v>
      </c>
      <c r="B1121" s="10" t="s">
        <v>991</v>
      </c>
      <c r="C1121" s="10" t="s">
        <v>591</v>
      </c>
      <c r="D1121" s="17">
        <v>996</v>
      </c>
      <c r="E1121" s="10" t="s">
        <v>68</v>
      </c>
      <c r="F1121" s="10" t="s">
        <v>68</v>
      </c>
      <c r="G1121" s="10" t="s">
        <v>67</v>
      </c>
      <c r="H1121" s="10" t="s">
        <v>992</v>
      </c>
      <c r="I1121" s="10" t="s">
        <v>993</v>
      </c>
      <c r="J1121" s="10">
        <v>1</v>
      </c>
      <c r="K1121" s="18" t="s">
        <v>994</v>
      </c>
    </row>
    <row r="1122" spans="1:11" customFormat="1">
      <c r="A1122" s="10">
        <v>6836</v>
      </c>
      <c r="B1122" s="10" t="s">
        <v>4871</v>
      </c>
      <c r="C1122" s="10" t="s">
        <v>591</v>
      </c>
      <c r="D1122" s="17"/>
      <c r="E1122" s="10" t="s">
        <v>68</v>
      </c>
      <c r="F1122" s="10" t="s">
        <v>67</v>
      </c>
      <c r="G1122" s="10" t="s">
        <v>67</v>
      </c>
      <c r="H1122" s="10" t="s">
        <v>292</v>
      </c>
      <c r="I1122" s="10" t="s">
        <v>292</v>
      </c>
      <c r="J1122" s="10">
        <v>1</v>
      </c>
      <c r="K1122" s="18" t="s">
        <v>4872</v>
      </c>
    </row>
    <row r="1123" spans="1:11" customFormat="1">
      <c r="A1123" s="10">
        <v>6837</v>
      </c>
      <c r="B1123" s="10" t="s">
        <v>4873</v>
      </c>
      <c r="C1123" s="10" t="s">
        <v>591</v>
      </c>
      <c r="D1123" s="17"/>
      <c r="E1123" s="10" t="s">
        <v>67</v>
      </c>
      <c r="F1123" s="10" t="s">
        <v>67</v>
      </c>
      <c r="G1123" s="10" t="s">
        <v>67</v>
      </c>
      <c r="H1123" s="10" t="s">
        <v>292</v>
      </c>
      <c r="I1123" s="10" t="s">
        <v>292</v>
      </c>
      <c r="J1123" s="10">
        <v>1</v>
      </c>
      <c r="K1123" s="18" t="s">
        <v>4874</v>
      </c>
    </row>
    <row r="1124" spans="1:11">
      <c r="A1124" s="10">
        <v>6839</v>
      </c>
      <c r="B1124" s="10" t="s">
        <v>995</v>
      </c>
      <c r="C1124" s="10" t="s">
        <v>591</v>
      </c>
      <c r="D1124" s="17">
        <v>960</v>
      </c>
      <c r="E1124" s="10" t="s">
        <v>68</v>
      </c>
      <c r="F1124" s="10" t="s">
        <v>68</v>
      </c>
      <c r="G1124" s="10" t="s">
        <v>67</v>
      </c>
      <c r="H1124" s="10" t="s">
        <v>996</v>
      </c>
      <c r="I1124" s="10" t="s">
        <v>187</v>
      </c>
      <c r="J1124" s="10">
        <v>1</v>
      </c>
      <c r="K1124" s="18" t="s">
        <v>997</v>
      </c>
    </row>
    <row r="1125" spans="1:11" customFormat="1">
      <c r="A1125" s="10">
        <v>6840</v>
      </c>
      <c r="B1125" s="10" t="s">
        <v>4875</v>
      </c>
      <c r="C1125" s="10" t="s">
        <v>591</v>
      </c>
      <c r="D1125" s="17"/>
      <c r="E1125" s="10" t="s">
        <v>68</v>
      </c>
      <c r="F1125" s="10" t="s">
        <v>67</v>
      </c>
      <c r="G1125" s="10" t="s">
        <v>67</v>
      </c>
      <c r="H1125" s="10" t="s">
        <v>292</v>
      </c>
      <c r="I1125" s="10" t="s">
        <v>292</v>
      </c>
      <c r="J1125" s="10">
        <v>1</v>
      </c>
      <c r="K1125" s="18" t="s">
        <v>4876</v>
      </c>
    </row>
    <row r="1126" spans="1:11" customFormat="1">
      <c r="A1126" s="10">
        <v>6841</v>
      </c>
      <c r="B1126" s="10" t="s">
        <v>4877</v>
      </c>
      <c r="C1126" s="10" t="s">
        <v>591</v>
      </c>
      <c r="D1126" s="17"/>
      <c r="E1126" s="10" t="s">
        <v>68</v>
      </c>
      <c r="F1126" s="10" t="s">
        <v>67</v>
      </c>
      <c r="G1126" s="10" t="s">
        <v>67</v>
      </c>
      <c r="H1126" s="10" t="s">
        <v>292</v>
      </c>
      <c r="I1126" s="10" t="s">
        <v>292</v>
      </c>
      <c r="J1126" s="10">
        <v>1</v>
      </c>
      <c r="K1126" s="18" t="s">
        <v>4878</v>
      </c>
    </row>
    <row r="1127" spans="1:11">
      <c r="A1127" s="10">
        <v>6842</v>
      </c>
      <c r="B1127" s="10" t="s">
        <v>998</v>
      </c>
      <c r="C1127" s="10" t="s">
        <v>591</v>
      </c>
      <c r="D1127" s="17">
        <v>1113</v>
      </c>
      <c r="E1127" s="10" t="s">
        <v>4</v>
      </c>
      <c r="F1127" s="10" t="s">
        <v>68</v>
      </c>
      <c r="G1127" s="10" t="s">
        <v>4</v>
      </c>
      <c r="H1127" s="10" t="s">
        <v>999</v>
      </c>
      <c r="I1127" s="10" t="s">
        <v>188</v>
      </c>
      <c r="J1127" s="10">
        <v>1</v>
      </c>
      <c r="K1127" s="18" t="s">
        <v>1000</v>
      </c>
    </row>
    <row r="1128" spans="1:11" customFormat="1">
      <c r="A1128" s="10">
        <v>6845</v>
      </c>
      <c r="B1128" s="10" t="s">
        <v>4879</v>
      </c>
      <c r="C1128" s="10" t="s">
        <v>591</v>
      </c>
      <c r="D1128" s="17"/>
      <c r="E1128" s="10" t="s">
        <v>67</v>
      </c>
      <c r="F1128" s="10" t="s">
        <v>67</v>
      </c>
      <c r="G1128" s="10" t="s">
        <v>67</v>
      </c>
      <c r="H1128" s="10" t="s">
        <v>292</v>
      </c>
      <c r="I1128" s="10" t="s">
        <v>292</v>
      </c>
      <c r="J1128" s="10">
        <v>1</v>
      </c>
      <c r="K1128" s="18" t="s">
        <v>4874</v>
      </c>
    </row>
    <row r="1129" spans="1:11">
      <c r="A1129" s="10">
        <v>6847</v>
      </c>
      <c r="B1129" s="10" t="s">
        <v>1001</v>
      </c>
      <c r="C1129" s="10" t="s">
        <v>505</v>
      </c>
      <c r="D1129" s="17">
        <v>1089</v>
      </c>
      <c r="E1129" s="10" t="s">
        <v>4</v>
      </c>
      <c r="F1129" s="10" t="s">
        <v>68</v>
      </c>
      <c r="G1129" s="10" t="s">
        <v>67</v>
      </c>
      <c r="H1129" s="10" t="s">
        <v>1002</v>
      </c>
      <c r="I1129" s="10" t="s">
        <v>189</v>
      </c>
      <c r="J1129" s="10">
        <v>1</v>
      </c>
      <c r="K1129" s="18" t="s">
        <v>1003</v>
      </c>
    </row>
    <row r="1130" spans="1:11" customFormat="1">
      <c r="A1130" s="10">
        <v>6877</v>
      </c>
      <c r="B1130" s="10" t="s">
        <v>4880</v>
      </c>
      <c r="C1130" s="10" t="s">
        <v>869</v>
      </c>
      <c r="D1130" s="17"/>
      <c r="E1130" s="10" t="s">
        <v>68</v>
      </c>
      <c r="F1130" s="10" t="s">
        <v>67</v>
      </c>
      <c r="G1130" s="10" t="s">
        <v>67</v>
      </c>
      <c r="H1130" s="10" t="s">
        <v>292</v>
      </c>
      <c r="I1130" s="10" t="s">
        <v>292</v>
      </c>
      <c r="J1130" s="10">
        <v>1</v>
      </c>
      <c r="K1130" s="18" t="s">
        <v>4881</v>
      </c>
    </row>
    <row r="1131" spans="1:11" customFormat="1">
      <c r="A1131" s="10">
        <v>6878</v>
      </c>
      <c r="B1131" s="10" t="s">
        <v>4882</v>
      </c>
      <c r="C1131" s="10" t="s">
        <v>869</v>
      </c>
      <c r="D1131" s="17"/>
      <c r="E1131" s="10" t="s">
        <v>68</v>
      </c>
      <c r="F1131" s="10" t="s">
        <v>67</v>
      </c>
      <c r="G1131" s="10" t="s">
        <v>67</v>
      </c>
      <c r="H1131" s="10" t="s">
        <v>292</v>
      </c>
      <c r="I1131" s="10" t="s">
        <v>292</v>
      </c>
      <c r="J1131" s="10">
        <v>1</v>
      </c>
      <c r="K1131" s="18" t="s">
        <v>4881</v>
      </c>
    </row>
    <row r="1132" spans="1:11" customFormat="1">
      <c r="A1132" s="10">
        <v>6879</v>
      </c>
      <c r="B1132" s="10" t="s">
        <v>4883</v>
      </c>
      <c r="C1132" s="10" t="s">
        <v>869</v>
      </c>
      <c r="D1132" s="17">
        <v>1094</v>
      </c>
      <c r="E1132" s="10" t="s">
        <v>68</v>
      </c>
      <c r="F1132" s="10" t="s">
        <v>67</v>
      </c>
      <c r="G1132" s="10" t="s">
        <v>67</v>
      </c>
      <c r="H1132" s="10" t="s">
        <v>4884</v>
      </c>
      <c r="I1132" s="10" t="s">
        <v>339</v>
      </c>
      <c r="J1132" s="10">
        <v>1</v>
      </c>
      <c r="K1132" s="18" t="s">
        <v>4881</v>
      </c>
    </row>
    <row r="1133" spans="1:11" customFormat="1">
      <c r="A1133" s="10">
        <v>6880</v>
      </c>
      <c r="B1133" s="10" t="s">
        <v>4885</v>
      </c>
      <c r="C1133" s="10" t="s">
        <v>869</v>
      </c>
      <c r="D1133" s="17"/>
      <c r="E1133" s="10" t="s">
        <v>68</v>
      </c>
      <c r="F1133" s="10" t="s">
        <v>67</v>
      </c>
      <c r="G1133" s="10" t="s">
        <v>67</v>
      </c>
      <c r="H1133" s="10" t="s">
        <v>292</v>
      </c>
      <c r="I1133" s="10" t="s">
        <v>292</v>
      </c>
      <c r="J1133" s="10">
        <v>1</v>
      </c>
      <c r="K1133" s="18" t="s">
        <v>4881</v>
      </c>
    </row>
    <row r="1134" spans="1:11" customFormat="1">
      <c r="A1134" s="10">
        <v>6881</v>
      </c>
      <c r="B1134" s="10" t="s">
        <v>4886</v>
      </c>
      <c r="C1134" s="10" t="s">
        <v>869</v>
      </c>
      <c r="D1134" s="17">
        <v>1067</v>
      </c>
      <c r="E1134" s="10" t="s">
        <v>68</v>
      </c>
      <c r="F1134" s="10" t="s">
        <v>67</v>
      </c>
      <c r="G1134" s="10" t="s">
        <v>67</v>
      </c>
      <c r="H1134" s="10" t="s">
        <v>4</v>
      </c>
      <c r="I1134" s="10" t="s">
        <v>340</v>
      </c>
      <c r="J1134" s="10">
        <v>1</v>
      </c>
      <c r="K1134" s="18" t="s">
        <v>4881</v>
      </c>
    </row>
    <row r="1135" spans="1:11" customFormat="1">
      <c r="A1135" s="10">
        <v>6885</v>
      </c>
      <c r="B1135" s="10" t="s">
        <v>4887</v>
      </c>
      <c r="C1135" s="10" t="s">
        <v>743</v>
      </c>
      <c r="D1135" s="17"/>
      <c r="E1135" s="10" t="s">
        <v>67</v>
      </c>
      <c r="F1135" s="10" t="s">
        <v>67</v>
      </c>
      <c r="G1135" s="10" t="s">
        <v>67</v>
      </c>
      <c r="H1135" s="10" t="s">
        <v>292</v>
      </c>
      <c r="I1135" s="10" t="s">
        <v>292</v>
      </c>
      <c r="J1135" s="10">
        <v>1</v>
      </c>
      <c r="K1135" s="18" t="s">
        <v>4888</v>
      </c>
    </row>
    <row r="1136" spans="1:11">
      <c r="A1136" s="10">
        <v>6888</v>
      </c>
      <c r="B1136" s="10" t="s">
        <v>1004</v>
      </c>
      <c r="C1136" s="10" t="s">
        <v>767</v>
      </c>
      <c r="D1136" s="17">
        <v>1063</v>
      </c>
      <c r="E1136" s="10" t="s">
        <v>4</v>
      </c>
      <c r="F1136" s="10" t="s">
        <v>68</v>
      </c>
      <c r="G1136" s="10" t="s">
        <v>67</v>
      </c>
      <c r="H1136" s="10" t="s">
        <v>1005</v>
      </c>
      <c r="I1136" s="10" t="s">
        <v>1006</v>
      </c>
      <c r="J1136" s="10">
        <v>1</v>
      </c>
      <c r="K1136" s="18" t="s">
        <v>1007</v>
      </c>
    </row>
    <row r="1137" spans="1:11" customFormat="1">
      <c r="A1137" s="10">
        <v>6894</v>
      </c>
      <c r="B1137" s="10" t="s">
        <v>4889</v>
      </c>
      <c r="C1137" s="10" t="s">
        <v>743</v>
      </c>
      <c r="D1137" s="17"/>
      <c r="E1137" s="10" t="s">
        <v>68</v>
      </c>
      <c r="F1137" s="10" t="s">
        <v>67</v>
      </c>
      <c r="G1137" s="10" t="s">
        <v>67</v>
      </c>
      <c r="H1137" s="10" t="s">
        <v>292</v>
      </c>
      <c r="I1137" s="10" t="s">
        <v>292</v>
      </c>
      <c r="J1137" s="10">
        <v>1</v>
      </c>
      <c r="K1137" s="18" t="s">
        <v>4890</v>
      </c>
    </row>
    <row r="1138" spans="1:11" customFormat="1">
      <c r="A1138" s="10">
        <v>6895</v>
      </c>
      <c r="B1138" s="10" t="s">
        <v>4891</v>
      </c>
      <c r="C1138" s="10" t="s">
        <v>743</v>
      </c>
      <c r="D1138" s="17"/>
      <c r="E1138" s="10" t="s">
        <v>68</v>
      </c>
      <c r="F1138" s="10" t="s">
        <v>67</v>
      </c>
      <c r="G1138" s="10" t="s">
        <v>67</v>
      </c>
      <c r="H1138" s="10" t="s">
        <v>292</v>
      </c>
      <c r="I1138" s="10" t="s">
        <v>292</v>
      </c>
      <c r="J1138" s="10">
        <v>1</v>
      </c>
      <c r="K1138" s="18" t="s">
        <v>4890</v>
      </c>
    </row>
    <row r="1139" spans="1:11" customFormat="1">
      <c r="A1139" s="10">
        <v>6896</v>
      </c>
      <c r="B1139" s="10" t="s">
        <v>4892</v>
      </c>
      <c r="C1139" s="10" t="s">
        <v>743</v>
      </c>
      <c r="D1139" s="17"/>
      <c r="E1139" s="10" t="s">
        <v>68</v>
      </c>
      <c r="F1139" s="10" t="s">
        <v>67</v>
      </c>
      <c r="G1139" s="10" t="s">
        <v>67</v>
      </c>
      <c r="H1139" s="10" t="s">
        <v>292</v>
      </c>
      <c r="I1139" s="10" t="s">
        <v>292</v>
      </c>
      <c r="J1139" s="10">
        <v>1</v>
      </c>
      <c r="K1139" s="18" t="s">
        <v>4890</v>
      </c>
    </row>
    <row r="1140" spans="1:11" customFormat="1">
      <c r="A1140" s="10">
        <v>6897</v>
      </c>
      <c r="B1140" s="10" t="s">
        <v>4893</v>
      </c>
      <c r="C1140" s="10" t="s">
        <v>743</v>
      </c>
      <c r="D1140" s="17"/>
      <c r="E1140" s="10" t="s">
        <v>68</v>
      </c>
      <c r="F1140" s="10" t="s">
        <v>67</v>
      </c>
      <c r="G1140" s="10" t="s">
        <v>67</v>
      </c>
      <c r="H1140" s="10" t="s">
        <v>292</v>
      </c>
      <c r="I1140" s="10" t="s">
        <v>292</v>
      </c>
      <c r="J1140" s="10">
        <v>1</v>
      </c>
      <c r="K1140" s="18" t="s">
        <v>4890</v>
      </c>
    </row>
    <row r="1141" spans="1:11" customFormat="1">
      <c r="A1141" s="10">
        <v>6898</v>
      </c>
      <c r="B1141" s="10" t="s">
        <v>4894</v>
      </c>
      <c r="C1141" s="10" t="s">
        <v>743</v>
      </c>
      <c r="D1141" s="17"/>
      <c r="E1141" s="10" t="s">
        <v>68</v>
      </c>
      <c r="F1141" s="10" t="s">
        <v>67</v>
      </c>
      <c r="G1141" s="10" t="s">
        <v>67</v>
      </c>
      <c r="H1141" s="10" t="s">
        <v>292</v>
      </c>
      <c r="I1141" s="10" t="s">
        <v>292</v>
      </c>
      <c r="J1141" s="10">
        <v>1</v>
      </c>
      <c r="K1141" s="18" t="s">
        <v>4890</v>
      </c>
    </row>
    <row r="1142" spans="1:11" customFormat="1">
      <c r="A1142" s="10">
        <v>6899</v>
      </c>
      <c r="B1142" s="10" t="s">
        <v>4895</v>
      </c>
      <c r="C1142" s="10" t="s">
        <v>743</v>
      </c>
      <c r="D1142" s="17"/>
      <c r="E1142" s="10" t="s">
        <v>68</v>
      </c>
      <c r="F1142" s="10" t="s">
        <v>67</v>
      </c>
      <c r="G1142" s="10" t="s">
        <v>67</v>
      </c>
      <c r="H1142" s="10" t="s">
        <v>292</v>
      </c>
      <c r="I1142" s="10" t="s">
        <v>292</v>
      </c>
      <c r="J1142" s="10">
        <v>1</v>
      </c>
      <c r="K1142" s="18" t="s">
        <v>4890</v>
      </c>
    </row>
    <row r="1143" spans="1:11" customFormat="1">
      <c r="A1143" s="10">
        <v>6900</v>
      </c>
      <c r="B1143" s="10" t="s">
        <v>4896</v>
      </c>
      <c r="C1143" s="10" t="s">
        <v>743</v>
      </c>
      <c r="D1143" s="17"/>
      <c r="E1143" s="10" t="s">
        <v>4</v>
      </c>
      <c r="F1143" s="10" t="s">
        <v>67</v>
      </c>
      <c r="G1143" s="10" t="s">
        <v>67</v>
      </c>
      <c r="H1143" s="10" t="s">
        <v>292</v>
      </c>
      <c r="I1143" s="10" t="s">
        <v>292</v>
      </c>
      <c r="J1143" s="10">
        <v>1</v>
      </c>
      <c r="K1143" s="18" t="s">
        <v>4897</v>
      </c>
    </row>
    <row r="1144" spans="1:11" customFormat="1">
      <c r="A1144" s="10">
        <v>6901</v>
      </c>
      <c r="B1144" s="10" t="s">
        <v>4898</v>
      </c>
      <c r="C1144" s="10" t="s">
        <v>743</v>
      </c>
      <c r="D1144" s="17"/>
      <c r="E1144" s="10" t="s">
        <v>4</v>
      </c>
      <c r="F1144" s="10" t="s">
        <v>67</v>
      </c>
      <c r="G1144" s="10" t="s">
        <v>67</v>
      </c>
      <c r="H1144" s="10" t="s">
        <v>292</v>
      </c>
      <c r="I1144" s="10" t="s">
        <v>292</v>
      </c>
      <c r="J1144" s="10">
        <v>1</v>
      </c>
      <c r="K1144" s="18" t="s">
        <v>4897</v>
      </c>
    </row>
    <row r="1145" spans="1:11" customFormat="1">
      <c r="A1145" s="10">
        <v>6904</v>
      </c>
      <c r="B1145" s="10" t="s">
        <v>4899</v>
      </c>
      <c r="C1145" s="10" t="s">
        <v>743</v>
      </c>
      <c r="D1145" s="17"/>
      <c r="E1145" s="10" t="s">
        <v>68</v>
      </c>
      <c r="F1145" s="10" t="s">
        <v>67</v>
      </c>
      <c r="G1145" s="10" t="s">
        <v>67</v>
      </c>
      <c r="H1145" s="10" t="s">
        <v>292</v>
      </c>
      <c r="I1145" s="10" t="s">
        <v>292</v>
      </c>
      <c r="J1145" s="10">
        <v>1</v>
      </c>
      <c r="K1145" s="18" t="s">
        <v>4897</v>
      </c>
    </row>
    <row r="1146" spans="1:11" customFormat="1">
      <c r="A1146" s="10">
        <v>6908</v>
      </c>
      <c r="B1146" s="10" t="s">
        <v>4900</v>
      </c>
      <c r="C1146" s="10" t="s">
        <v>743</v>
      </c>
      <c r="D1146" s="17"/>
      <c r="E1146" s="10" t="s">
        <v>4</v>
      </c>
      <c r="F1146" s="10" t="s">
        <v>67</v>
      </c>
      <c r="G1146" s="10" t="s">
        <v>67</v>
      </c>
      <c r="H1146" s="10" t="s">
        <v>292</v>
      </c>
      <c r="I1146" s="10" t="s">
        <v>292</v>
      </c>
      <c r="J1146" s="10">
        <v>1</v>
      </c>
      <c r="K1146" s="18" t="s">
        <v>4897</v>
      </c>
    </row>
    <row r="1147" spans="1:11" customFormat="1">
      <c r="A1147" s="10">
        <v>6909</v>
      </c>
      <c r="B1147" s="10" t="s">
        <v>4901</v>
      </c>
      <c r="C1147" s="10" t="s">
        <v>743</v>
      </c>
      <c r="D1147" s="17"/>
      <c r="E1147" s="10" t="s">
        <v>4</v>
      </c>
      <c r="F1147" s="10" t="s">
        <v>67</v>
      </c>
      <c r="G1147" s="10" t="s">
        <v>67</v>
      </c>
      <c r="H1147" s="10" t="s">
        <v>292</v>
      </c>
      <c r="I1147" s="10" t="s">
        <v>292</v>
      </c>
      <c r="J1147" s="10">
        <v>1</v>
      </c>
      <c r="K1147" s="18" t="s">
        <v>4897</v>
      </c>
    </row>
    <row r="1148" spans="1:11" customFormat="1">
      <c r="A1148" s="10">
        <v>6916</v>
      </c>
      <c r="B1148" s="10" t="s">
        <v>4902</v>
      </c>
      <c r="C1148" s="10" t="s">
        <v>743</v>
      </c>
      <c r="D1148" s="17"/>
      <c r="E1148" s="10" t="s">
        <v>4</v>
      </c>
      <c r="F1148" s="10" t="s">
        <v>67</v>
      </c>
      <c r="G1148" s="10" t="s">
        <v>67</v>
      </c>
      <c r="H1148" s="10" t="s">
        <v>292</v>
      </c>
      <c r="I1148" s="10" t="s">
        <v>292</v>
      </c>
      <c r="J1148" s="10">
        <v>1</v>
      </c>
      <c r="K1148" s="18" t="s">
        <v>4897</v>
      </c>
    </row>
    <row r="1149" spans="1:11" customFormat="1">
      <c r="A1149" s="10">
        <v>6917</v>
      </c>
      <c r="B1149" s="10" t="s">
        <v>4903</v>
      </c>
      <c r="C1149" s="10" t="s">
        <v>743</v>
      </c>
      <c r="D1149" s="17"/>
      <c r="E1149" s="10" t="s">
        <v>4</v>
      </c>
      <c r="F1149" s="10" t="s">
        <v>67</v>
      </c>
      <c r="G1149" s="10" t="s">
        <v>67</v>
      </c>
      <c r="H1149" s="10" t="s">
        <v>292</v>
      </c>
      <c r="I1149" s="10" t="s">
        <v>292</v>
      </c>
      <c r="J1149" s="10">
        <v>1</v>
      </c>
      <c r="K1149" s="18" t="s">
        <v>4897</v>
      </c>
    </row>
    <row r="1150" spans="1:11" customFormat="1">
      <c r="A1150" s="10">
        <v>6918</v>
      </c>
      <c r="B1150" s="10" t="s">
        <v>4904</v>
      </c>
      <c r="C1150" s="10" t="s">
        <v>743</v>
      </c>
      <c r="D1150" s="17"/>
      <c r="E1150" s="10" t="s">
        <v>68</v>
      </c>
      <c r="F1150" s="10" t="s">
        <v>67</v>
      </c>
      <c r="G1150" s="10" t="s">
        <v>67</v>
      </c>
      <c r="H1150" s="10" t="s">
        <v>292</v>
      </c>
      <c r="I1150" s="10" t="s">
        <v>292</v>
      </c>
      <c r="J1150" s="10">
        <v>1</v>
      </c>
      <c r="K1150" s="18" t="s">
        <v>4897</v>
      </c>
    </row>
    <row r="1151" spans="1:11" customFormat="1">
      <c r="A1151" s="10">
        <v>6987</v>
      </c>
      <c r="B1151" s="10" t="s">
        <v>4905</v>
      </c>
      <c r="C1151" s="10" t="s">
        <v>869</v>
      </c>
      <c r="D1151" s="17">
        <v>1069</v>
      </c>
      <c r="E1151" s="10" t="s">
        <v>67</v>
      </c>
      <c r="F1151" s="10" t="s">
        <v>67</v>
      </c>
      <c r="G1151" s="10" t="s">
        <v>67</v>
      </c>
      <c r="H1151" s="10" t="s">
        <v>4906</v>
      </c>
      <c r="I1151" s="10" t="s">
        <v>341</v>
      </c>
      <c r="J1151" s="10">
        <v>1</v>
      </c>
      <c r="K1151" s="18" t="s">
        <v>4907</v>
      </c>
    </row>
    <row r="1152" spans="1:11" customFormat="1">
      <c r="A1152" s="10">
        <v>6988</v>
      </c>
      <c r="B1152" s="10" t="s">
        <v>4908</v>
      </c>
      <c r="C1152" s="10" t="s">
        <v>869</v>
      </c>
      <c r="D1152" s="17">
        <v>1067</v>
      </c>
      <c r="E1152" s="10" t="s">
        <v>67</v>
      </c>
      <c r="F1152" s="10" t="s">
        <v>67</v>
      </c>
      <c r="G1152" s="10" t="s">
        <v>67</v>
      </c>
      <c r="H1152" s="10" t="s">
        <v>4</v>
      </c>
      <c r="I1152" s="10" t="s">
        <v>340</v>
      </c>
      <c r="J1152" s="10">
        <v>1</v>
      </c>
      <c r="K1152" s="18" t="s">
        <v>4907</v>
      </c>
    </row>
    <row r="1153" spans="1:11" customFormat="1">
      <c r="A1153" s="10">
        <v>6992</v>
      </c>
      <c r="B1153" s="10" t="s">
        <v>4909</v>
      </c>
      <c r="C1153" s="10" t="s">
        <v>509</v>
      </c>
      <c r="D1153" s="17">
        <v>1099</v>
      </c>
      <c r="E1153" s="10" t="s">
        <v>4</v>
      </c>
      <c r="F1153" s="10" t="s">
        <v>67</v>
      </c>
      <c r="G1153" s="10" t="s">
        <v>67</v>
      </c>
      <c r="H1153" s="10" t="s">
        <v>4910</v>
      </c>
      <c r="I1153" s="10" t="s">
        <v>342</v>
      </c>
      <c r="J1153" s="10">
        <v>1</v>
      </c>
      <c r="K1153" s="18" t="s">
        <v>4911</v>
      </c>
    </row>
    <row r="1154" spans="1:11" customFormat="1">
      <c r="A1154" s="10">
        <v>6993</v>
      </c>
      <c r="B1154" s="10" t="s">
        <v>4912</v>
      </c>
      <c r="C1154" s="10" t="s">
        <v>509</v>
      </c>
      <c r="D1154" s="17">
        <v>1105</v>
      </c>
      <c r="E1154" s="10" t="s">
        <v>4</v>
      </c>
      <c r="F1154" s="10" t="s">
        <v>67</v>
      </c>
      <c r="G1154" s="10" t="s">
        <v>67</v>
      </c>
      <c r="H1154" s="10" t="s">
        <v>4913</v>
      </c>
      <c r="I1154" s="10" t="s">
        <v>343</v>
      </c>
      <c r="J1154" s="10">
        <v>1</v>
      </c>
      <c r="K1154" s="18" t="s">
        <v>4911</v>
      </c>
    </row>
    <row r="1155" spans="1:11" customFormat="1">
      <c r="A1155" s="10">
        <v>6994</v>
      </c>
      <c r="B1155" s="10" t="s">
        <v>4914</v>
      </c>
      <c r="C1155" s="10" t="s">
        <v>509</v>
      </c>
      <c r="D1155" s="17">
        <v>1121</v>
      </c>
      <c r="E1155" s="10" t="s">
        <v>4</v>
      </c>
      <c r="F1155" s="10" t="s">
        <v>67</v>
      </c>
      <c r="G1155" s="10" t="s">
        <v>67</v>
      </c>
      <c r="H1155" s="10" t="s">
        <v>4915</v>
      </c>
      <c r="I1155" s="10" t="s">
        <v>344</v>
      </c>
      <c r="J1155" s="10">
        <v>1</v>
      </c>
      <c r="K1155" s="18" t="s">
        <v>4911</v>
      </c>
    </row>
    <row r="1156" spans="1:11">
      <c r="A1156" s="10">
        <v>7005</v>
      </c>
      <c r="B1156" s="10" t="s">
        <v>1008</v>
      </c>
      <c r="C1156" s="10" t="s">
        <v>591</v>
      </c>
      <c r="D1156" s="17">
        <v>1079</v>
      </c>
      <c r="E1156" s="10" t="s">
        <v>68</v>
      </c>
      <c r="F1156" s="10" t="s">
        <v>68</v>
      </c>
      <c r="G1156" s="10" t="s">
        <v>4</v>
      </c>
      <c r="H1156" s="10" t="s">
        <v>1009</v>
      </c>
      <c r="I1156" s="10" t="s">
        <v>190</v>
      </c>
      <c r="J1156" s="10">
        <v>1</v>
      </c>
      <c r="K1156" s="18" t="s">
        <v>1010</v>
      </c>
    </row>
    <row r="1157" spans="1:11">
      <c r="A1157" s="10">
        <v>7019</v>
      </c>
      <c r="B1157" s="10" t="s">
        <v>1011</v>
      </c>
      <c r="C1157" s="10" t="s">
        <v>591</v>
      </c>
      <c r="D1157" s="17">
        <v>1097</v>
      </c>
      <c r="E1157" s="10" t="s">
        <v>68</v>
      </c>
      <c r="F1157" s="10" t="s">
        <v>68</v>
      </c>
      <c r="G1157" s="10" t="s">
        <v>67</v>
      </c>
      <c r="H1157" s="10" t="s">
        <v>1012</v>
      </c>
      <c r="I1157" s="10" t="s">
        <v>191</v>
      </c>
      <c r="J1157" s="10">
        <v>1</v>
      </c>
      <c r="K1157" s="18" t="s">
        <v>1010</v>
      </c>
    </row>
    <row r="1158" spans="1:11" customFormat="1">
      <c r="A1158" s="10">
        <v>7025</v>
      </c>
      <c r="B1158" s="10" t="s">
        <v>4916</v>
      </c>
      <c r="C1158" s="10" t="s">
        <v>449</v>
      </c>
      <c r="D1158" s="17">
        <v>1024</v>
      </c>
      <c r="E1158" s="10" t="s">
        <v>4</v>
      </c>
      <c r="F1158" s="10" t="s">
        <v>67</v>
      </c>
      <c r="G1158" s="10" t="s">
        <v>67</v>
      </c>
      <c r="H1158" s="10" t="s">
        <v>4917</v>
      </c>
      <c r="I1158" s="10" t="s">
        <v>345</v>
      </c>
      <c r="J1158" s="10">
        <v>1</v>
      </c>
      <c r="K1158" s="18" t="s">
        <v>4918</v>
      </c>
    </row>
    <row r="1159" spans="1:11">
      <c r="A1159" s="10">
        <v>7026</v>
      </c>
      <c r="B1159" s="10" t="s">
        <v>1013</v>
      </c>
      <c r="C1159" s="10" t="s">
        <v>743</v>
      </c>
      <c r="D1159" s="17">
        <v>1075</v>
      </c>
      <c r="E1159" s="10" t="s">
        <v>68</v>
      </c>
      <c r="F1159" s="10" t="s">
        <v>68</v>
      </c>
      <c r="G1159" s="10" t="s">
        <v>4</v>
      </c>
      <c r="H1159" s="10" t="s">
        <v>1014</v>
      </c>
      <c r="I1159" s="10" t="s">
        <v>192</v>
      </c>
      <c r="J1159" s="10">
        <v>1</v>
      </c>
      <c r="K1159" s="18" t="s">
        <v>1015</v>
      </c>
    </row>
    <row r="1160" spans="1:11">
      <c r="A1160" s="10">
        <v>7027</v>
      </c>
      <c r="B1160" s="10" t="s">
        <v>1016</v>
      </c>
      <c r="C1160" s="10" t="s">
        <v>788</v>
      </c>
      <c r="D1160" s="17">
        <v>1118</v>
      </c>
      <c r="E1160" s="10" t="s">
        <v>4</v>
      </c>
      <c r="F1160" s="10" t="s">
        <v>68</v>
      </c>
      <c r="G1160" s="10" t="s">
        <v>4</v>
      </c>
      <c r="H1160" s="10" t="s">
        <v>1017</v>
      </c>
      <c r="I1160" s="10" t="s">
        <v>193</v>
      </c>
      <c r="J1160" s="10">
        <v>1</v>
      </c>
      <c r="K1160" s="18" t="s">
        <v>1018</v>
      </c>
    </row>
    <row r="1161" spans="1:11">
      <c r="A1161" s="10">
        <v>7028</v>
      </c>
      <c r="B1161" s="10" t="s">
        <v>1019</v>
      </c>
      <c r="C1161" s="10" t="s">
        <v>743</v>
      </c>
      <c r="D1161" s="17">
        <v>1101</v>
      </c>
      <c r="E1161" s="10" t="s">
        <v>68</v>
      </c>
      <c r="F1161" s="10" t="s">
        <v>68</v>
      </c>
      <c r="G1161" s="10" t="s">
        <v>4</v>
      </c>
      <c r="H1161" s="10" t="s">
        <v>823</v>
      </c>
      <c r="I1161" s="10" t="s">
        <v>194</v>
      </c>
      <c r="J1161" s="10">
        <v>1</v>
      </c>
      <c r="K1161" s="18" t="s">
        <v>1020</v>
      </c>
    </row>
    <row r="1162" spans="1:11">
      <c r="A1162" s="10">
        <v>7033</v>
      </c>
      <c r="B1162" s="10" t="s">
        <v>1021</v>
      </c>
      <c r="C1162" s="10" t="s">
        <v>449</v>
      </c>
      <c r="D1162" s="17">
        <v>1068</v>
      </c>
      <c r="E1162" s="10" t="s">
        <v>68</v>
      </c>
      <c r="F1162" s="10" t="s">
        <v>68</v>
      </c>
      <c r="G1162" s="10" t="s">
        <v>4</v>
      </c>
      <c r="H1162" s="10" t="s">
        <v>1022</v>
      </c>
      <c r="I1162" s="10" t="s">
        <v>195</v>
      </c>
      <c r="J1162" s="10">
        <v>1</v>
      </c>
      <c r="K1162" s="18" t="s">
        <v>1023</v>
      </c>
    </row>
    <row r="1163" spans="1:11">
      <c r="A1163" s="10">
        <v>7034</v>
      </c>
      <c r="B1163" s="10" t="s">
        <v>1021</v>
      </c>
      <c r="C1163" s="10" t="s">
        <v>449</v>
      </c>
      <c r="D1163" s="17">
        <v>1096</v>
      </c>
      <c r="E1163" s="10" t="s">
        <v>68</v>
      </c>
      <c r="F1163" s="10" t="s">
        <v>68</v>
      </c>
      <c r="G1163" s="10" t="s">
        <v>4</v>
      </c>
      <c r="H1163" s="10" t="s">
        <v>1024</v>
      </c>
      <c r="I1163" s="10" t="s">
        <v>196</v>
      </c>
      <c r="J1163" s="10">
        <v>1</v>
      </c>
      <c r="K1163" s="18" t="s">
        <v>1023</v>
      </c>
    </row>
    <row r="1164" spans="1:11" customFormat="1">
      <c r="A1164" s="10">
        <v>7035</v>
      </c>
      <c r="B1164" s="10" t="s">
        <v>1016</v>
      </c>
      <c r="C1164" s="10" t="s">
        <v>788</v>
      </c>
      <c r="D1164" s="17">
        <v>1101</v>
      </c>
      <c r="E1164" s="10" t="s">
        <v>4</v>
      </c>
      <c r="F1164" s="10" t="s">
        <v>4</v>
      </c>
      <c r="G1164" s="10" t="s">
        <v>4</v>
      </c>
      <c r="H1164" s="10" t="s">
        <v>4919</v>
      </c>
      <c r="I1164" s="10" t="s">
        <v>346</v>
      </c>
      <c r="J1164" s="10">
        <v>1</v>
      </c>
      <c r="K1164" s="18" t="s">
        <v>1018</v>
      </c>
    </row>
    <row r="1165" spans="1:11" customFormat="1">
      <c r="A1165" s="10">
        <v>7040</v>
      </c>
      <c r="B1165" s="10" t="s">
        <v>4920</v>
      </c>
      <c r="C1165" s="10" t="s">
        <v>767</v>
      </c>
      <c r="D1165" s="17"/>
      <c r="E1165" s="10" t="s">
        <v>68</v>
      </c>
      <c r="F1165" s="10" t="s">
        <v>67</v>
      </c>
      <c r="G1165" s="10" t="s">
        <v>67</v>
      </c>
      <c r="H1165" s="10" t="s">
        <v>292</v>
      </c>
      <c r="I1165" s="10" t="s">
        <v>292</v>
      </c>
      <c r="J1165" s="10">
        <v>1</v>
      </c>
      <c r="K1165" s="18" t="s">
        <v>4921</v>
      </c>
    </row>
    <row r="1166" spans="1:11" customFormat="1">
      <c r="A1166" s="10">
        <v>7041</v>
      </c>
      <c r="B1166" s="10" t="s">
        <v>4922</v>
      </c>
      <c r="C1166" s="10" t="s">
        <v>767</v>
      </c>
      <c r="D1166" s="17"/>
      <c r="E1166" s="10" t="s">
        <v>68</v>
      </c>
      <c r="F1166" s="10" t="s">
        <v>67</v>
      </c>
      <c r="G1166" s="10" t="s">
        <v>67</v>
      </c>
      <c r="H1166" s="10" t="s">
        <v>292</v>
      </c>
      <c r="I1166" s="10" t="s">
        <v>292</v>
      </c>
      <c r="J1166" s="10">
        <v>1</v>
      </c>
      <c r="K1166" s="18" t="s">
        <v>4923</v>
      </c>
    </row>
    <row r="1167" spans="1:11">
      <c r="A1167" s="10">
        <v>7042</v>
      </c>
      <c r="B1167" s="10" t="s">
        <v>1025</v>
      </c>
      <c r="C1167" s="10" t="s">
        <v>591</v>
      </c>
      <c r="D1167" s="17"/>
      <c r="E1167" s="10" t="s">
        <v>68</v>
      </c>
      <c r="F1167" s="10" t="s">
        <v>68</v>
      </c>
      <c r="G1167" s="10" t="s">
        <v>67</v>
      </c>
      <c r="H1167" s="10" t="s">
        <v>1026</v>
      </c>
      <c r="I1167" s="10" t="s">
        <v>292</v>
      </c>
      <c r="J1167" s="10">
        <v>1</v>
      </c>
      <c r="K1167" s="18" t="s">
        <v>1027</v>
      </c>
    </row>
    <row r="1168" spans="1:11" customFormat="1">
      <c r="A1168" s="10">
        <v>7043</v>
      </c>
      <c r="B1168" s="10" t="s">
        <v>4924</v>
      </c>
      <c r="C1168" s="10" t="s">
        <v>591</v>
      </c>
      <c r="D1168" s="17"/>
      <c r="E1168" s="10" t="s">
        <v>68</v>
      </c>
      <c r="F1168" s="10" t="s">
        <v>67</v>
      </c>
      <c r="G1168" s="10" t="s">
        <v>67</v>
      </c>
      <c r="H1168" s="10" t="s">
        <v>292</v>
      </c>
      <c r="I1168" s="10" t="s">
        <v>292</v>
      </c>
      <c r="J1168" s="10">
        <v>1</v>
      </c>
      <c r="K1168" s="18" t="s">
        <v>1027</v>
      </c>
    </row>
    <row r="1169" spans="1:11" customFormat="1">
      <c r="A1169" s="10">
        <v>7044</v>
      </c>
      <c r="B1169" s="10" t="s">
        <v>4925</v>
      </c>
      <c r="C1169" s="10" t="s">
        <v>848</v>
      </c>
      <c r="D1169" s="17">
        <v>1120</v>
      </c>
      <c r="E1169" s="10" t="s">
        <v>68</v>
      </c>
      <c r="F1169" s="10" t="s">
        <v>67</v>
      </c>
      <c r="G1169" s="10" t="s">
        <v>67</v>
      </c>
      <c r="H1169" s="10" t="s">
        <v>292</v>
      </c>
      <c r="I1169" s="10" t="s">
        <v>292</v>
      </c>
      <c r="J1169" s="10">
        <v>1</v>
      </c>
      <c r="K1169" s="18" t="s">
        <v>4926</v>
      </c>
    </row>
    <row r="1170" spans="1:11" customFormat="1">
      <c r="A1170" s="10">
        <v>7045</v>
      </c>
      <c r="B1170" s="10" t="s">
        <v>4927</v>
      </c>
      <c r="C1170" s="10" t="s">
        <v>848</v>
      </c>
      <c r="D1170" s="17"/>
      <c r="E1170" s="10" t="s">
        <v>68</v>
      </c>
      <c r="F1170" s="10" t="s">
        <v>67</v>
      </c>
      <c r="G1170" s="10" t="s">
        <v>67</v>
      </c>
      <c r="H1170" s="10" t="s">
        <v>292</v>
      </c>
      <c r="I1170" s="10" t="s">
        <v>292</v>
      </c>
      <c r="J1170" s="10">
        <v>1</v>
      </c>
      <c r="K1170" s="18" t="s">
        <v>4926</v>
      </c>
    </row>
    <row r="1171" spans="1:11" customFormat="1">
      <c r="A1171" s="10">
        <v>7046</v>
      </c>
      <c r="B1171" s="10" t="s">
        <v>4928</v>
      </c>
      <c r="C1171" s="10" t="s">
        <v>591</v>
      </c>
      <c r="D1171" s="17"/>
      <c r="E1171" s="10" t="s">
        <v>4</v>
      </c>
      <c r="F1171" s="10" t="s">
        <v>67</v>
      </c>
      <c r="G1171" s="10" t="s">
        <v>67</v>
      </c>
      <c r="H1171" s="10" t="s">
        <v>292</v>
      </c>
      <c r="I1171" s="10" t="s">
        <v>292</v>
      </c>
      <c r="J1171" s="10">
        <v>1</v>
      </c>
      <c r="K1171" s="18" t="s">
        <v>4929</v>
      </c>
    </row>
    <row r="1172" spans="1:11" customFormat="1">
      <c r="A1172" s="10">
        <v>7047</v>
      </c>
      <c r="B1172" s="10" t="s">
        <v>4930</v>
      </c>
      <c r="C1172" s="10" t="s">
        <v>591</v>
      </c>
      <c r="D1172" s="17"/>
      <c r="E1172" s="10" t="s">
        <v>4</v>
      </c>
      <c r="F1172" s="10" t="s">
        <v>67</v>
      </c>
      <c r="G1172" s="10" t="s">
        <v>67</v>
      </c>
      <c r="H1172" s="10" t="s">
        <v>292</v>
      </c>
      <c r="I1172" s="10" t="s">
        <v>292</v>
      </c>
      <c r="J1172" s="10">
        <v>1</v>
      </c>
      <c r="K1172" s="18" t="s">
        <v>4929</v>
      </c>
    </row>
    <row r="1173" spans="1:11" customFormat="1">
      <c r="A1173" s="10">
        <v>7048</v>
      </c>
      <c r="B1173" s="10" t="s">
        <v>4931</v>
      </c>
      <c r="C1173" s="10" t="s">
        <v>591</v>
      </c>
      <c r="D1173" s="17"/>
      <c r="E1173" s="10" t="s">
        <v>4</v>
      </c>
      <c r="F1173" s="10" t="s">
        <v>67</v>
      </c>
      <c r="G1173" s="10" t="s">
        <v>67</v>
      </c>
      <c r="H1173" s="10" t="s">
        <v>292</v>
      </c>
      <c r="I1173" s="10" t="s">
        <v>292</v>
      </c>
      <c r="J1173" s="10">
        <v>1</v>
      </c>
      <c r="K1173" s="18" t="s">
        <v>4929</v>
      </c>
    </row>
    <row r="1174" spans="1:11" customFormat="1">
      <c r="A1174" s="10">
        <v>7049</v>
      </c>
      <c r="B1174" s="10" t="s">
        <v>4932</v>
      </c>
      <c r="C1174" s="10" t="s">
        <v>591</v>
      </c>
      <c r="D1174" s="17"/>
      <c r="E1174" s="10" t="s">
        <v>4</v>
      </c>
      <c r="F1174" s="10" t="s">
        <v>67</v>
      </c>
      <c r="G1174" s="10" t="s">
        <v>67</v>
      </c>
      <c r="H1174" s="10" t="s">
        <v>292</v>
      </c>
      <c r="I1174" s="10" t="s">
        <v>292</v>
      </c>
      <c r="J1174" s="10">
        <v>1</v>
      </c>
      <c r="K1174" s="18" t="s">
        <v>4929</v>
      </c>
    </row>
    <row r="1175" spans="1:11" customFormat="1">
      <c r="A1175" s="10">
        <v>7050</v>
      </c>
      <c r="B1175" s="10" t="s">
        <v>4933</v>
      </c>
      <c r="C1175" s="10" t="s">
        <v>591</v>
      </c>
      <c r="D1175" s="17"/>
      <c r="E1175" s="10" t="s">
        <v>68</v>
      </c>
      <c r="F1175" s="10" t="s">
        <v>67</v>
      </c>
      <c r="G1175" s="10" t="s">
        <v>67</v>
      </c>
      <c r="H1175" s="10" t="s">
        <v>292</v>
      </c>
      <c r="I1175" s="10" t="s">
        <v>292</v>
      </c>
      <c r="J1175" s="10">
        <v>1</v>
      </c>
      <c r="K1175" s="18" t="s">
        <v>4929</v>
      </c>
    </row>
    <row r="1176" spans="1:11" customFormat="1">
      <c r="A1176" s="10">
        <v>7051</v>
      </c>
      <c r="B1176" s="10" t="s">
        <v>4934</v>
      </c>
      <c r="C1176" s="10" t="s">
        <v>591</v>
      </c>
      <c r="D1176" s="17"/>
      <c r="E1176" s="10" t="s">
        <v>4</v>
      </c>
      <c r="F1176" s="10" t="s">
        <v>67</v>
      </c>
      <c r="G1176" s="10" t="s">
        <v>67</v>
      </c>
      <c r="H1176" s="10" t="s">
        <v>4</v>
      </c>
      <c r="I1176" s="10" t="s">
        <v>292</v>
      </c>
      <c r="J1176" s="10">
        <v>1</v>
      </c>
      <c r="K1176" s="18" t="s">
        <v>4929</v>
      </c>
    </row>
    <row r="1177" spans="1:11">
      <c r="A1177" s="10">
        <v>7054</v>
      </c>
      <c r="B1177" s="10" t="s">
        <v>1028</v>
      </c>
      <c r="C1177" s="10" t="s">
        <v>669</v>
      </c>
      <c r="D1177" s="17">
        <v>980</v>
      </c>
      <c r="E1177" s="10" t="s">
        <v>4</v>
      </c>
      <c r="F1177" s="10" t="s">
        <v>68</v>
      </c>
      <c r="G1177" s="10" t="s">
        <v>67</v>
      </c>
      <c r="H1177" s="10" t="s">
        <v>1029</v>
      </c>
      <c r="I1177" s="10" t="s">
        <v>197</v>
      </c>
      <c r="J1177" s="10">
        <v>1</v>
      </c>
      <c r="K1177" s="18" t="s">
        <v>1030</v>
      </c>
    </row>
    <row r="1178" spans="1:11">
      <c r="A1178" s="10">
        <v>7055</v>
      </c>
      <c r="B1178" s="10" t="s">
        <v>1031</v>
      </c>
      <c r="C1178" s="10" t="s">
        <v>712</v>
      </c>
      <c r="D1178" s="17">
        <v>1099</v>
      </c>
      <c r="E1178" s="10" t="s">
        <v>4</v>
      </c>
      <c r="F1178" s="10" t="s">
        <v>68</v>
      </c>
      <c r="G1178" s="10" t="s">
        <v>67</v>
      </c>
      <c r="H1178" s="10" t="s">
        <v>1032</v>
      </c>
      <c r="I1178" s="10" t="s">
        <v>198</v>
      </c>
      <c r="J1178" s="10">
        <v>1</v>
      </c>
      <c r="K1178" s="18" t="s">
        <v>1033</v>
      </c>
    </row>
    <row r="1179" spans="1:11">
      <c r="A1179" s="10">
        <v>7056</v>
      </c>
      <c r="B1179" s="10" t="s">
        <v>1034</v>
      </c>
      <c r="C1179" s="10" t="s">
        <v>591</v>
      </c>
      <c r="D1179" s="17">
        <v>1112</v>
      </c>
      <c r="E1179" s="10" t="s">
        <v>4</v>
      </c>
      <c r="F1179" s="10" t="s">
        <v>68</v>
      </c>
      <c r="G1179" s="10" t="s">
        <v>67</v>
      </c>
      <c r="H1179" s="10" t="s">
        <v>1035</v>
      </c>
      <c r="I1179" s="10" t="s">
        <v>199</v>
      </c>
      <c r="J1179" s="10">
        <v>1</v>
      </c>
      <c r="K1179" s="18" t="s">
        <v>1036</v>
      </c>
    </row>
    <row r="1180" spans="1:11">
      <c r="A1180" s="10">
        <v>7057</v>
      </c>
      <c r="B1180" s="10" t="s">
        <v>1034</v>
      </c>
      <c r="C1180" s="10" t="s">
        <v>591</v>
      </c>
      <c r="D1180" s="17">
        <v>1119</v>
      </c>
      <c r="E1180" s="10" t="s">
        <v>4</v>
      </c>
      <c r="F1180" s="10" t="s">
        <v>68</v>
      </c>
      <c r="G1180" s="10" t="s">
        <v>67</v>
      </c>
      <c r="H1180" s="10" t="s">
        <v>521</v>
      </c>
      <c r="I1180" s="10" t="s">
        <v>200</v>
      </c>
      <c r="J1180" s="10">
        <v>1</v>
      </c>
      <c r="K1180" s="18" t="s">
        <v>1036</v>
      </c>
    </row>
    <row r="1181" spans="1:11" customFormat="1">
      <c r="A1181" s="10">
        <v>7058</v>
      </c>
      <c r="B1181" s="10" t="s">
        <v>4935</v>
      </c>
      <c r="C1181" s="10" t="s">
        <v>591</v>
      </c>
      <c r="D1181" s="17"/>
      <c r="E1181" s="10" t="s">
        <v>68</v>
      </c>
      <c r="F1181" s="10" t="s">
        <v>67</v>
      </c>
      <c r="G1181" s="10" t="s">
        <v>67</v>
      </c>
      <c r="H1181" s="10" t="s">
        <v>292</v>
      </c>
      <c r="I1181" s="10" t="s">
        <v>292</v>
      </c>
      <c r="J1181" s="10">
        <v>1</v>
      </c>
      <c r="K1181" s="18" t="s">
        <v>4936</v>
      </c>
    </row>
    <row r="1182" spans="1:11" customFormat="1">
      <c r="A1182" s="10">
        <v>7059</v>
      </c>
      <c r="B1182" s="10" t="s">
        <v>4937</v>
      </c>
      <c r="C1182" s="10" t="s">
        <v>3769</v>
      </c>
      <c r="D1182" s="17"/>
      <c r="E1182" s="10" t="s">
        <v>68</v>
      </c>
      <c r="F1182" s="10" t="s">
        <v>67</v>
      </c>
      <c r="G1182" s="10" t="s">
        <v>67</v>
      </c>
      <c r="H1182" s="10" t="s">
        <v>292</v>
      </c>
      <c r="I1182" s="10" t="s">
        <v>292</v>
      </c>
      <c r="J1182" s="10">
        <v>1</v>
      </c>
      <c r="K1182" s="18" t="s">
        <v>4938</v>
      </c>
    </row>
    <row r="1183" spans="1:11" customFormat="1">
      <c r="A1183" s="10">
        <v>7060</v>
      </c>
      <c r="B1183" s="10" t="s">
        <v>4939</v>
      </c>
      <c r="C1183" s="10" t="s">
        <v>591</v>
      </c>
      <c r="D1183" s="17"/>
      <c r="E1183" s="10" t="s">
        <v>68</v>
      </c>
      <c r="F1183" s="10" t="s">
        <v>67</v>
      </c>
      <c r="G1183" s="10" t="s">
        <v>67</v>
      </c>
      <c r="H1183" s="10" t="s">
        <v>292</v>
      </c>
      <c r="I1183" s="10" t="s">
        <v>292</v>
      </c>
      <c r="J1183" s="10">
        <v>1</v>
      </c>
      <c r="K1183" s="18" t="s">
        <v>4936</v>
      </c>
    </row>
    <row r="1184" spans="1:11" customFormat="1">
      <c r="A1184" s="10">
        <v>7061</v>
      </c>
      <c r="B1184" s="10" t="s">
        <v>4940</v>
      </c>
      <c r="C1184" s="10" t="s">
        <v>591</v>
      </c>
      <c r="D1184" s="17"/>
      <c r="E1184" s="10" t="s">
        <v>68</v>
      </c>
      <c r="F1184" s="10" t="s">
        <v>67</v>
      </c>
      <c r="G1184" s="10" t="s">
        <v>67</v>
      </c>
      <c r="H1184" s="10" t="s">
        <v>292</v>
      </c>
      <c r="I1184" s="10" t="s">
        <v>292</v>
      </c>
      <c r="J1184" s="10">
        <v>1</v>
      </c>
      <c r="K1184" s="18" t="s">
        <v>4936</v>
      </c>
    </row>
    <row r="1185" spans="1:11" customFormat="1">
      <c r="A1185" s="10">
        <v>7062</v>
      </c>
      <c r="B1185" s="10" t="s">
        <v>4941</v>
      </c>
      <c r="C1185" s="10" t="s">
        <v>591</v>
      </c>
      <c r="D1185" s="17"/>
      <c r="E1185" s="10" t="s">
        <v>68</v>
      </c>
      <c r="F1185" s="10" t="s">
        <v>67</v>
      </c>
      <c r="G1185" s="10" t="s">
        <v>67</v>
      </c>
      <c r="H1185" s="10" t="s">
        <v>292</v>
      </c>
      <c r="I1185" s="10" t="s">
        <v>292</v>
      </c>
      <c r="J1185" s="10">
        <v>1</v>
      </c>
      <c r="K1185" s="18" t="s">
        <v>4936</v>
      </c>
    </row>
    <row r="1186" spans="1:11" customFormat="1">
      <c r="A1186" s="10">
        <v>7063</v>
      </c>
      <c r="B1186" s="10" t="s">
        <v>4942</v>
      </c>
      <c r="C1186" s="10" t="s">
        <v>591</v>
      </c>
      <c r="D1186" s="17"/>
      <c r="E1186" s="10" t="s">
        <v>68</v>
      </c>
      <c r="F1186" s="10" t="s">
        <v>67</v>
      </c>
      <c r="G1186" s="10" t="s">
        <v>67</v>
      </c>
      <c r="H1186" s="10" t="s">
        <v>292</v>
      </c>
      <c r="I1186" s="10" t="s">
        <v>292</v>
      </c>
      <c r="J1186" s="10">
        <v>1</v>
      </c>
      <c r="K1186" s="18" t="s">
        <v>4936</v>
      </c>
    </row>
    <row r="1187" spans="1:11">
      <c r="A1187" s="10">
        <v>7067</v>
      </c>
      <c r="B1187" s="10" t="s">
        <v>1037</v>
      </c>
      <c r="C1187" s="10" t="s">
        <v>509</v>
      </c>
      <c r="D1187" s="17">
        <v>1003</v>
      </c>
      <c r="E1187" s="10" t="s">
        <v>4</v>
      </c>
      <c r="F1187" s="10" t="s">
        <v>68</v>
      </c>
      <c r="G1187" s="10" t="s">
        <v>67</v>
      </c>
      <c r="H1187" s="10" t="s">
        <v>1038</v>
      </c>
      <c r="I1187" s="10" t="s">
        <v>201</v>
      </c>
      <c r="J1187" s="10">
        <v>1</v>
      </c>
      <c r="K1187" s="18" t="s">
        <v>1039</v>
      </c>
    </row>
    <row r="1188" spans="1:11">
      <c r="A1188" s="10">
        <v>7068</v>
      </c>
      <c r="B1188" s="10" t="s">
        <v>1040</v>
      </c>
      <c r="C1188" s="10" t="s">
        <v>848</v>
      </c>
      <c r="D1188" s="17">
        <v>1108</v>
      </c>
      <c r="E1188" s="10" t="s">
        <v>68</v>
      </c>
      <c r="F1188" s="10" t="s">
        <v>68</v>
      </c>
      <c r="G1188" s="10" t="s">
        <v>4</v>
      </c>
      <c r="H1188" s="10" t="s">
        <v>1041</v>
      </c>
      <c r="I1188" s="10" t="s">
        <v>1042</v>
      </c>
      <c r="J1188" s="10">
        <v>1</v>
      </c>
      <c r="K1188" s="18" t="s">
        <v>1043</v>
      </c>
    </row>
    <row r="1189" spans="1:11" customFormat="1">
      <c r="A1189" s="10">
        <v>7083</v>
      </c>
      <c r="B1189" s="10" t="s">
        <v>4943</v>
      </c>
      <c r="C1189" s="10" t="s">
        <v>848</v>
      </c>
      <c r="D1189" s="17"/>
      <c r="E1189" s="10" t="s">
        <v>68</v>
      </c>
      <c r="F1189" s="10" t="s">
        <v>67</v>
      </c>
      <c r="G1189" s="10" t="s">
        <v>67</v>
      </c>
      <c r="H1189" s="10" t="s">
        <v>292</v>
      </c>
      <c r="I1189" s="10" t="s">
        <v>292</v>
      </c>
      <c r="J1189" s="10">
        <v>1</v>
      </c>
      <c r="K1189" s="18" t="s">
        <v>4944</v>
      </c>
    </row>
    <row r="1190" spans="1:11" customFormat="1">
      <c r="A1190" s="10">
        <v>7084</v>
      </c>
      <c r="B1190" s="10" t="s">
        <v>4945</v>
      </c>
      <c r="C1190" s="10" t="s">
        <v>848</v>
      </c>
      <c r="D1190" s="17"/>
      <c r="E1190" s="10" t="s">
        <v>68</v>
      </c>
      <c r="F1190" s="10" t="s">
        <v>67</v>
      </c>
      <c r="G1190" s="10" t="s">
        <v>67</v>
      </c>
      <c r="H1190" s="10" t="s">
        <v>292</v>
      </c>
      <c r="I1190" s="10" t="s">
        <v>292</v>
      </c>
      <c r="J1190" s="10">
        <v>1</v>
      </c>
      <c r="K1190" s="18" t="s">
        <v>4944</v>
      </c>
    </row>
    <row r="1191" spans="1:11" customFormat="1">
      <c r="A1191" s="10">
        <v>7085</v>
      </c>
      <c r="B1191" s="10" t="s">
        <v>4946</v>
      </c>
      <c r="C1191" s="10" t="s">
        <v>848</v>
      </c>
      <c r="D1191" s="17"/>
      <c r="E1191" s="10" t="s">
        <v>68</v>
      </c>
      <c r="F1191" s="10" t="s">
        <v>67</v>
      </c>
      <c r="G1191" s="10" t="s">
        <v>67</v>
      </c>
      <c r="H1191" s="10" t="s">
        <v>292</v>
      </c>
      <c r="I1191" s="10" t="s">
        <v>292</v>
      </c>
      <c r="J1191" s="10">
        <v>1</v>
      </c>
      <c r="K1191" s="18" t="s">
        <v>4944</v>
      </c>
    </row>
    <row r="1192" spans="1:11" customFormat="1">
      <c r="A1192" s="10">
        <v>7089</v>
      </c>
      <c r="B1192" s="10" t="s">
        <v>4947</v>
      </c>
      <c r="C1192" s="10" t="s">
        <v>848</v>
      </c>
      <c r="D1192" s="17"/>
      <c r="E1192" s="10" t="s">
        <v>68</v>
      </c>
      <c r="F1192" s="10" t="s">
        <v>67</v>
      </c>
      <c r="G1192" s="10" t="s">
        <v>67</v>
      </c>
      <c r="H1192" s="10" t="s">
        <v>292</v>
      </c>
      <c r="I1192" s="10" t="s">
        <v>292</v>
      </c>
      <c r="J1192" s="10">
        <v>1</v>
      </c>
      <c r="K1192" s="18" t="s">
        <v>4944</v>
      </c>
    </row>
    <row r="1193" spans="1:11" customFormat="1">
      <c r="A1193" s="10">
        <v>7105</v>
      </c>
      <c r="B1193" s="10" t="s">
        <v>4948</v>
      </c>
      <c r="C1193" s="10" t="s">
        <v>449</v>
      </c>
      <c r="D1193" s="17"/>
      <c r="E1193" s="10" t="s">
        <v>68</v>
      </c>
      <c r="F1193" s="10" t="s">
        <v>67</v>
      </c>
      <c r="G1193" s="10" t="s">
        <v>67</v>
      </c>
      <c r="H1193" s="10" t="s">
        <v>292</v>
      </c>
      <c r="I1193" s="10" t="s">
        <v>292</v>
      </c>
      <c r="J1193" s="10">
        <v>1</v>
      </c>
      <c r="K1193" s="18" t="s">
        <v>4949</v>
      </c>
    </row>
    <row r="1194" spans="1:11" customFormat="1">
      <c r="A1194" s="10">
        <v>7106</v>
      </c>
      <c r="B1194" s="10" t="s">
        <v>4950</v>
      </c>
      <c r="C1194" s="10" t="s">
        <v>449</v>
      </c>
      <c r="D1194" s="17"/>
      <c r="E1194" s="10" t="s">
        <v>68</v>
      </c>
      <c r="F1194" s="10" t="s">
        <v>67</v>
      </c>
      <c r="G1194" s="10" t="s">
        <v>67</v>
      </c>
      <c r="H1194" s="10" t="s">
        <v>292</v>
      </c>
      <c r="I1194" s="10" t="s">
        <v>292</v>
      </c>
      <c r="J1194" s="10">
        <v>1</v>
      </c>
      <c r="K1194" s="18" t="s">
        <v>4951</v>
      </c>
    </row>
    <row r="1195" spans="1:11" customFormat="1">
      <c r="A1195" s="10">
        <v>7107</v>
      </c>
      <c r="B1195" s="10" t="s">
        <v>4952</v>
      </c>
      <c r="C1195" s="10" t="s">
        <v>449</v>
      </c>
      <c r="D1195" s="17"/>
      <c r="E1195" s="10" t="s">
        <v>68</v>
      </c>
      <c r="F1195" s="10" t="s">
        <v>67</v>
      </c>
      <c r="G1195" s="10" t="s">
        <v>67</v>
      </c>
      <c r="H1195" s="10" t="s">
        <v>292</v>
      </c>
      <c r="I1195" s="10" t="s">
        <v>292</v>
      </c>
      <c r="J1195" s="10">
        <v>1</v>
      </c>
      <c r="K1195" s="18" t="s">
        <v>4953</v>
      </c>
    </row>
    <row r="1196" spans="1:11" customFormat="1">
      <c r="A1196" s="10">
        <v>7108</v>
      </c>
      <c r="B1196" s="10" t="s">
        <v>4954</v>
      </c>
      <c r="C1196" s="10" t="s">
        <v>449</v>
      </c>
      <c r="D1196" s="17"/>
      <c r="E1196" s="10" t="s">
        <v>68</v>
      </c>
      <c r="F1196" s="10" t="s">
        <v>67</v>
      </c>
      <c r="G1196" s="10" t="s">
        <v>67</v>
      </c>
      <c r="H1196" s="10" t="s">
        <v>292</v>
      </c>
      <c r="I1196" s="10" t="s">
        <v>292</v>
      </c>
      <c r="J1196" s="10">
        <v>1</v>
      </c>
      <c r="K1196" s="18" t="s">
        <v>4953</v>
      </c>
    </row>
    <row r="1197" spans="1:11" customFormat="1">
      <c r="A1197" s="10">
        <v>7109</v>
      </c>
      <c r="B1197" s="10" t="s">
        <v>4955</v>
      </c>
      <c r="C1197" s="10" t="s">
        <v>449</v>
      </c>
      <c r="D1197" s="17"/>
      <c r="E1197" s="10" t="s">
        <v>68</v>
      </c>
      <c r="F1197" s="10" t="s">
        <v>67</v>
      </c>
      <c r="G1197" s="10" t="s">
        <v>67</v>
      </c>
      <c r="H1197" s="10" t="s">
        <v>292</v>
      </c>
      <c r="I1197" s="10" t="s">
        <v>292</v>
      </c>
      <c r="J1197" s="10">
        <v>1</v>
      </c>
      <c r="K1197" s="18" t="s">
        <v>4953</v>
      </c>
    </row>
    <row r="1198" spans="1:11" customFormat="1">
      <c r="A1198" s="10">
        <v>7110</v>
      </c>
      <c r="B1198" s="10" t="s">
        <v>4956</v>
      </c>
      <c r="C1198" s="10" t="s">
        <v>449</v>
      </c>
      <c r="D1198" s="17"/>
      <c r="E1198" s="10" t="s">
        <v>68</v>
      </c>
      <c r="F1198" s="10" t="s">
        <v>67</v>
      </c>
      <c r="G1198" s="10" t="s">
        <v>67</v>
      </c>
      <c r="H1198" s="10" t="s">
        <v>292</v>
      </c>
      <c r="I1198" s="10" t="s">
        <v>292</v>
      </c>
      <c r="J1198" s="10">
        <v>1</v>
      </c>
      <c r="K1198" s="18" t="s">
        <v>4953</v>
      </c>
    </row>
    <row r="1199" spans="1:11" customFormat="1">
      <c r="A1199" s="10">
        <v>7111</v>
      </c>
      <c r="B1199" s="10" t="s">
        <v>4957</v>
      </c>
      <c r="C1199" s="10" t="s">
        <v>449</v>
      </c>
      <c r="D1199" s="17"/>
      <c r="E1199" s="10" t="s">
        <v>68</v>
      </c>
      <c r="F1199" s="10" t="s">
        <v>67</v>
      </c>
      <c r="G1199" s="10" t="s">
        <v>67</v>
      </c>
      <c r="H1199" s="10" t="s">
        <v>292</v>
      </c>
      <c r="I1199" s="10" t="s">
        <v>292</v>
      </c>
      <c r="J1199" s="10">
        <v>1</v>
      </c>
      <c r="K1199" s="18" t="s">
        <v>4953</v>
      </c>
    </row>
    <row r="1200" spans="1:11" customFormat="1">
      <c r="A1200" s="10">
        <v>7112</v>
      </c>
      <c r="B1200" s="10" t="s">
        <v>4958</v>
      </c>
      <c r="C1200" s="10" t="s">
        <v>449</v>
      </c>
      <c r="D1200" s="17"/>
      <c r="E1200" s="10" t="s">
        <v>68</v>
      </c>
      <c r="F1200" s="10" t="s">
        <v>67</v>
      </c>
      <c r="G1200" s="10" t="s">
        <v>67</v>
      </c>
      <c r="H1200" s="10" t="s">
        <v>292</v>
      </c>
      <c r="I1200" s="10" t="s">
        <v>292</v>
      </c>
      <c r="J1200" s="10">
        <v>1</v>
      </c>
      <c r="K1200" s="18" t="s">
        <v>4953</v>
      </c>
    </row>
    <row r="1201" spans="1:11">
      <c r="A1201" s="10">
        <v>7118</v>
      </c>
      <c r="B1201" s="10" t="s">
        <v>1044</v>
      </c>
      <c r="C1201" s="10" t="s">
        <v>591</v>
      </c>
      <c r="D1201" s="17">
        <v>1120</v>
      </c>
      <c r="E1201" s="10" t="s">
        <v>4</v>
      </c>
      <c r="F1201" s="10" t="s">
        <v>68</v>
      </c>
      <c r="G1201" s="10" t="s">
        <v>67</v>
      </c>
      <c r="H1201" s="10" t="s">
        <v>1045</v>
      </c>
      <c r="I1201" s="10" t="s">
        <v>202</v>
      </c>
      <c r="J1201" s="10">
        <v>1</v>
      </c>
      <c r="K1201" s="18" t="s">
        <v>1046</v>
      </c>
    </row>
    <row r="1202" spans="1:11">
      <c r="A1202" s="10">
        <v>7119</v>
      </c>
      <c r="B1202" s="10" t="s">
        <v>1047</v>
      </c>
      <c r="C1202" s="10" t="s">
        <v>591</v>
      </c>
      <c r="D1202" s="17">
        <v>1122</v>
      </c>
      <c r="E1202" s="10" t="s">
        <v>4</v>
      </c>
      <c r="F1202" s="10" t="s">
        <v>68</v>
      </c>
      <c r="G1202" s="10" t="s">
        <v>67</v>
      </c>
      <c r="H1202" s="10" t="s">
        <v>1048</v>
      </c>
      <c r="I1202" s="10" t="s">
        <v>203</v>
      </c>
      <c r="J1202" s="10">
        <v>1</v>
      </c>
      <c r="K1202" s="18" t="s">
        <v>1046</v>
      </c>
    </row>
    <row r="1203" spans="1:11">
      <c r="A1203" s="10">
        <v>7134</v>
      </c>
      <c r="B1203" s="10" t="s">
        <v>1049</v>
      </c>
      <c r="C1203" s="10" t="s">
        <v>505</v>
      </c>
      <c r="D1203" s="17">
        <v>1089</v>
      </c>
      <c r="E1203" s="10" t="s">
        <v>68</v>
      </c>
      <c r="F1203" s="10" t="s">
        <v>68</v>
      </c>
      <c r="G1203" s="10" t="s">
        <v>4</v>
      </c>
      <c r="H1203" s="10" t="s">
        <v>829</v>
      </c>
      <c r="I1203" s="10" t="s">
        <v>204</v>
      </c>
      <c r="J1203" s="10">
        <v>1</v>
      </c>
      <c r="K1203" s="18" t="s">
        <v>1050</v>
      </c>
    </row>
    <row r="1204" spans="1:11" customFormat="1">
      <c r="A1204" s="10">
        <v>7150</v>
      </c>
      <c r="B1204" s="10" t="s">
        <v>4959</v>
      </c>
      <c r="C1204" s="10" t="s">
        <v>869</v>
      </c>
      <c r="D1204" s="17"/>
      <c r="E1204" s="10" t="s">
        <v>68</v>
      </c>
      <c r="F1204" s="10" t="s">
        <v>67</v>
      </c>
      <c r="G1204" s="10" t="s">
        <v>67</v>
      </c>
      <c r="H1204" s="10" t="s">
        <v>292</v>
      </c>
      <c r="I1204" s="10" t="s">
        <v>292</v>
      </c>
      <c r="J1204" s="10">
        <v>1</v>
      </c>
      <c r="K1204" s="18" t="s">
        <v>4960</v>
      </c>
    </row>
    <row r="1205" spans="1:11">
      <c r="A1205" s="10">
        <v>7153</v>
      </c>
      <c r="B1205" s="10" t="s">
        <v>1051</v>
      </c>
      <c r="C1205" s="10" t="s">
        <v>509</v>
      </c>
      <c r="D1205" s="17">
        <v>1123</v>
      </c>
      <c r="E1205" s="10" t="s">
        <v>4</v>
      </c>
      <c r="F1205" s="10" t="s">
        <v>68</v>
      </c>
      <c r="G1205" s="10" t="s">
        <v>67</v>
      </c>
      <c r="H1205" s="10" t="s">
        <v>1052</v>
      </c>
      <c r="I1205" s="10" t="s">
        <v>205</v>
      </c>
      <c r="J1205" s="10">
        <v>1</v>
      </c>
      <c r="K1205" s="18" t="s">
        <v>1053</v>
      </c>
    </row>
    <row r="1206" spans="1:11">
      <c r="A1206" s="10">
        <v>7154</v>
      </c>
      <c r="B1206" s="10" t="s">
        <v>1054</v>
      </c>
      <c r="C1206" s="10" t="s">
        <v>509</v>
      </c>
      <c r="D1206" s="17">
        <v>1116</v>
      </c>
      <c r="E1206" s="10" t="s">
        <v>4</v>
      </c>
      <c r="F1206" s="10" t="s">
        <v>68</v>
      </c>
      <c r="G1206" s="10" t="s">
        <v>67</v>
      </c>
      <c r="H1206" s="10" t="s">
        <v>1055</v>
      </c>
      <c r="I1206" s="10" t="s">
        <v>1056</v>
      </c>
      <c r="J1206" s="10">
        <v>1</v>
      </c>
      <c r="K1206" s="18" t="s">
        <v>1053</v>
      </c>
    </row>
    <row r="1207" spans="1:11" customFormat="1">
      <c r="A1207" s="10">
        <v>7155</v>
      </c>
      <c r="B1207" s="10" t="s">
        <v>4961</v>
      </c>
      <c r="C1207" s="10" t="s">
        <v>767</v>
      </c>
      <c r="D1207" s="17"/>
      <c r="E1207" s="10" t="s">
        <v>68</v>
      </c>
      <c r="F1207" s="10" t="s">
        <v>67</v>
      </c>
      <c r="G1207" s="10" t="s">
        <v>67</v>
      </c>
      <c r="H1207" s="10" t="s">
        <v>292</v>
      </c>
      <c r="I1207" s="10" t="s">
        <v>292</v>
      </c>
      <c r="J1207" s="10">
        <v>1</v>
      </c>
      <c r="K1207" s="18" t="s">
        <v>4962</v>
      </c>
    </row>
    <row r="1208" spans="1:11" customFormat="1">
      <c r="A1208" s="10">
        <v>7156</v>
      </c>
      <c r="B1208" s="10" t="s">
        <v>4963</v>
      </c>
      <c r="C1208" s="10" t="s">
        <v>767</v>
      </c>
      <c r="D1208" s="17"/>
      <c r="E1208" s="10" t="s">
        <v>68</v>
      </c>
      <c r="F1208" s="10" t="s">
        <v>67</v>
      </c>
      <c r="G1208" s="10" t="s">
        <v>67</v>
      </c>
      <c r="H1208" s="10" t="s">
        <v>292</v>
      </c>
      <c r="I1208" s="10" t="s">
        <v>292</v>
      </c>
      <c r="J1208" s="10">
        <v>1</v>
      </c>
      <c r="K1208" s="18" t="s">
        <v>4962</v>
      </c>
    </row>
    <row r="1209" spans="1:11" customFormat="1">
      <c r="A1209" s="10">
        <v>7157</v>
      </c>
      <c r="B1209" s="10" t="s">
        <v>4964</v>
      </c>
      <c r="C1209" s="10" t="s">
        <v>767</v>
      </c>
      <c r="D1209" s="17"/>
      <c r="E1209" s="10" t="s">
        <v>68</v>
      </c>
      <c r="F1209" s="10" t="s">
        <v>67</v>
      </c>
      <c r="G1209" s="10" t="s">
        <v>67</v>
      </c>
      <c r="H1209" s="10" t="s">
        <v>292</v>
      </c>
      <c r="I1209" s="10" t="s">
        <v>292</v>
      </c>
      <c r="J1209" s="10">
        <v>1</v>
      </c>
      <c r="K1209" s="18" t="s">
        <v>4962</v>
      </c>
    </row>
    <row r="1210" spans="1:11" customFormat="1">
      <c r="A1210" s="10">
        <v>7164</v>
      </c>
      <c r="B1210" s="10" t="s">
        <v>4965</v>
      </c>
      <c r="C1210" s="10" t="s">
        <v>869</v>
      </c>
      <c r="D1210" s="17"/>
      <c r="E1210" s="10" t="s">
        <v>68</v>
      </c>
      <c r="F1210" s="10" t="s">
        <v>67</v>
      </c>
      <c r="G1210" s="10" t="s">
        <v>67</v>
      </c>
      <c r="H1210" s="10" t="s">
        <v>292</v>
      </c>
      <c r="I1210" s="10" t="s">
        <v>292</v>
      </c>
      <c r="J1210" s="10">
        <v>1</v>
      </c>
      <c r="K1210" s="18" t="s">
        <v>4537</v>
      </c>
    </row>
    <row r="1211" spans="1:11">
      <c r="A1211" s="10">
        <v>7179</v>
      </c>
      <c r="B1211" s="10" t="s">
        <v>1057</v>
      </c>
      <c r="C1211" s="10" t="s">
        <v>588</v>
      </c>
      <c r="D1211" s="17">
        <v>1033</v>
      </c>
      <c r="E1211" s="10" t="s">
        <v>68</v>
      </c>
      <c r="F1211" s="10" t="s">
        <v>68</v>
      </c>
      <c r="G1211" s="10" t="s">
        <v>67</v>
      </c>
      <c r="H1211" s="10" t="s">
        <v>1058</v>
      </c>
      <c r="I1211" s="10" t="s">
        <v>1059</v>
      </c>
      <c r="J1211" s="10">
        <v>4</v>
      </c>
      <c r="K1211" s="18" t="s">
        <v>1060</v>
      </c>
    </row>
    <row r="1212" spans="1:11">
      <c r="A1212" s="10">
        <v>7180</v>
      </c>
      <c r="B1212" s="10" t="s">
        <v>1061</v>
      </c>
      <c r="C1212" s="10" t="s">
        <v>588</v>
      </c>
      <c r="D1212" s="17">
        <v>1111</v>
      </c>
      <c r="E1212" s="10" t="s">
        <v>68</v>
      </c>
      <c r="F1212" s="10" t="s">
        <v>68</v>
      </c>
      <c r="G1212" s="10" t="s">
        <v>67</v>
      </c>
      <c r="H1212" s="10" t="s">
        <v>1062</v>
      </c>
      <c r="I1212" s="10" t="s">
        <v>1063</v>
      </c>
      <c r="J1212" s="10">
        <v>2</v>
      </c>
      <c r="K1212" s="18" t="s">
        <v>1060</v>
      </c>
    </row>
    <row r="1213" spans="1:11">
      <c r="A1213" s="10">
        <v>7181</v>
      </c>
      <c r="B1213" s="10" t="s">
        <v>1064</v>
      </c>
      <c r="C1213" s="10" t="s">
        <v>588</v>
      </c>
      <c r="D1213" s="17">
        <v>1111</v>
      </c>
      <c r="E1213" s="10" t="s">
        <v>68</v>
      </c>
      <c r="F1213" s="10" t="s">
        <v>68</v>
      </c>
      <c r="G1213" s="10" t="s">
        <v>67</v>
      </c>
      <c r="H1213" s="10" t="s">
        <v>1065</v>
      </c>
      <c r="I1213" s="10" t="s">
        <v>1066</v>
      </c>
      <c r="J1213" s="10">
        <v>2</v>
      </c>
      <c r="K1213" s="18" t="s">
        <v>1060</v>
      </c>
    </row>
    <row r="1214" spans="1:11" customFormat="1">
      <c r="A1214" s="10">
        <v>7182</v>
      </c>
      <c r="B1214" s="10" t="s">
        <v>4966</v>
      </c>
      <c r="C1214" s="10" t="s">
        <v>588</v>
      </c>
      <c r="D1214" s="17"/>
      <c r="E1214" s="10" t="s">
        <v>68</v>
      </c>
      <c r="F1214" s="10" t="s">
        <v>67</v>
      </c>
      <c r="G1214" s="10" t="s">
        <v>67</v>
      </c>
      <c r="H1214" s="10" t="s">
        <v>292</v>
      </c>
      <c r="I1214" s="10" t="s">
        <v>292</v>
      </c>
      <c r="J1214" s="10">
        <v>1</v>
      </c>
      <c r="K1214" s="18" t="s">
        <v>1060</v>
      </c>
    </row>
    <row r="1215" spans="1:11">
      <c r="A1215" s="10">
        <v>7183</v>
      </c>
      <c r="B1215" s="10" t="s">
        <v>1067</v>
      </c>
      <c r="C1215" s="10" t="s">
        <v>588</v>
      </c>
      <c r="D1215" s="17">
        <v>1111</v>
      </c>
      <c r="E1215" s="10" t="s">
        <v>68</v>
      </c>
      <c r="F1215" s="10" t="s">
        <v>68</v>
      </c>
      <c r="G1215" s="10" t="s">
        <v>67</v>
      </c>
      <c r="H1215" s="10" t="s">
        <v>1068</v>
      </c>
      <c r="I1215" s="10" t="s">
        <v>1069</v>
      </c>
      <c r="J1215" s="10">
        <v>3</v>
      </c>
      <c r="K1215" s="18" t="s">
        <v>1060</v>
      </c>
    </row>
    <row r="1216" spans="1:11" customFormat="1">
      <c r="A1216" s="10">
        <v>7246</v>
      </c>
      <c r="B1216" s="10" t="s">
        <v>4967</v>
      </c>
      <c r="C1216" s="10" t="s">
        <v>869</v>
      </c>
      <c r="D1216" s="17">
        <v>1035</v>
      </c>
      <c r="E1216" s="10" t="s">
        <v>68</v>
      </c>
      <c r="F1216" s="10" t="s">
        <v>67</v>
      </c>
      <c r="G1216" s="10" t="s">
        <v>67</v>
      </c>
      <c r="H1216" s="10" t="s">
        <v>855</v>
      </c>
      <c r="I1216" s="10" t="s">
        <v>4968</v>
      </c>
      <c r="J1216" s="10">
        <v>1</v>
      </c>
      <c r="K1216" s="18" t="s">
        <v>4969</v>
      </c>
    </row>
    <row r="1217" spans="1:11" customFormat="1">
      <c r="A1217" s="10">
        <v>7247</v>
      </c>
      <c r="B1217" s="10" t="s">
        <v>4970</v>
      </c>
      <c r="C1217" s="10" t="s">
        <v>869</v>
      </c>
      <c r="D1217" s="17"/>
      <c r="E1217" s="10" t="s">
        <v>68</v>
      </c>
      <c r="F1217" s="10" t="s">
        <v>67</v>
      </c>
      <c r="G1217" s="10" t="s">
        <v>67</v>
      </c>
      <c r="H1217" s="10" t="s">
        <v>292</v>
      </c>
      <c r="I1217" s="10" t="s">
        <v>292</v>
      </c>
      <c r="J1217" s="10">
        <v>1</v>
      </c>
      <c r="K1217" s="18" t="s">
        <v>4971</v>
      </c>
    </row>
    <row r="1218" spans="1:11" customFormat="1">
      <c r="A1218" s="10">
        <v>7248</v>
      </c>
      <c r="B1218" s="10" t="s">
        <v>4972</v>
      </c>
      <c r="C1218" s="10" t="s">
        <v>869</v>
      </c>
      <c r="D1218" s="17"/>
      <c r="E1218" s="10" t="s">
        <v>68</v>
      </c>
      <c r="F1218" s="10" t="s">
        <v>67</v>
      </c>
      <c r="G1218" s="10" t="s">
        <v>67</v>
      </c>
      <c r="H1218" s="10" t="s">
        <v>292</v>
      </c>
      <c r="I1218" s="10" t="s">
        <v>292</v>
      </c>
      <c r="J1218" s="10">
        <v>1</v>
      </c>
      <c r="K1218" s="18" t="s">
        <v>4971</v>
      </c>
    </row>
    <row r="1219" spans="1:11" customFormat="1">
      <c r="A1219" s="10">
        <v>7249</v>
      </c>
      <c r="B1219" s="10" t="s">
        <v>4973</v>
      </c>
      <c r="C1219" s="10" t="s">
        <v>869</v>
      </c>
      <c r="D1219" s="17"/>
      <c r="E1219" s="10" t="s">
        <v>68</v>
      </c>
      <c r="F1219" s="10" t="s">
        <v>67</v>
      </c>
      <c r="G1219" s="10" t="s">
        <v>67</v>
      </c>
      <c r="H1219" s="10" t="s">
        <v>292</v>
      </c>
      <c r="I1219" s="10" t="s">
        <v>292</v>
      </c>
      <c r="J1219" s="10">
        <v>1</v>
      </c>
      <c r="K1219" s="18" t="s">
        <v>4971</v>
      </c>
    </row>
    <row r="1220" spans="1:11" customFormat="1">
      <c r="A1220" s="10">
        <v>7250</v>
      </c>
      <c r="B1220" s="10" t="s">
        <v>4974</v>
      </c>
      <c r="C1220" s="10" t="s">
        <v>869</v>
      </c>
      <c r="D1220" s="17"/>
      <c r="E1220" s="10" t="s">
        <v>68</v>
      </c>
      <c r="F1220" s="10" t="s">
        <v>67</v>
      </c>
      <c r="G1220" s="10" t="s">
        <v>67</v>
      </c>
      <c r="H1220" s="10" t="s">
        <v>292</v>
      </c>
      <c r="I1220" s="10" t="s">
        <v>292</v>
      </c>
      <c r="J1220" s="10">
        <v>1</v>
      </c>
      <c r="K1220" s="18" t="s">
        <v>4971</v>
      </c>
    </row>
    <row r="1221" spans="1:11" customFormat="1">
      <c r="A1221" s="10">
        <v>7254</v>
      </c>
      <c r="B1221" s="10" t="s">
        <v>4975</v>
      </c>
      <c r="C1221" s="10" t="s">
        <v>869</v>
      </c>
      <c r="D1221" s="17"/>
      <c r="E1221" s="10" t="s">
        <v>68</v>
      </c>
      <c r="F1221" s="10" t="s">
        <v>67</v>
      </c>
      <c r="G1221" s="10" t="s">
        <v>67</v>
      </c>
      <c r="H1221" s="10" t="s">
        <v>292</v>
      </c>
      <c r="I1221" s="10" t="s">
        <v>292</v>
      </c>
      <c r="J1221" s="10">
        <v>1</v>
      </c>
      <c r="K1221" s="18" t="s">
        <v>4971</v>
      </c>
    </row>
    <row r="1222" spans="1:11" customFormat="1">
      <c r="A1222" s="10">
        <v>7255</v>
      </c>
      <c r="B1222" s="10" t="s">
        <v>4976</v>
      </c>
      <c r="C1222" s="10" t="s">
        <v>869</v>
      </c>
      <c r="D1222" s="17"/>
      <c r="E1222" s="10" t="s">
        <v>68</v>
      </c>
      <c r="F1222" s="10" t="s">
        <v>67</v>
      </c>
      <c r="G1222" s="10" t="s">
        <v>67</v>
      </c>
      <c r="H1222" s="10" t="s">
        <v>292</v>
      </c>
      <c r="I1222" s="10" t="s">
        <v>292</v>
      </c>
      <c r="J1222" s="10">
        <v>1</v>
      </c>
      <c r="K1222" s="18" t="s">
        <v>4971</v>
      </c>
    </row>
    <row r="1223" spans="1:11" customFormat="1">
      <c r="A1223" s="10">
        <v>7256</v>
      </c>
      <c r="B1223" s="10" t="s">
        <v>4977</v>
      </c>
      <c r="C1223" s="10" t="s">
        <v>869</v>
      </c>
      <c r="D1223" s="17"/>
      <c r="E1223" s="10" t="s">
        <v>68</v>
      </c>
      <c r="F1223" s="10" t="s">
        <v>67</v>
      </c>
      <c r="G1223" s="10" t="s">
        <v>67</v>
      </c>
      <c r="H1223" s="10" t="s">
        <v>292</v>
      </c>
      <c r="I1223" s="10" t="s">
        <v>292</v>
      </c>
      <c r="J1223" s="10">
        <v>1</v>
      </c>
      <c r="K1223" s="18" t="s">
        <v>4971</v>
      </c>
    </row>
    <row r="1224" spans="1:11" customFormat="1">
      <c r="A1224" s="10">
        <v>7257</v>
      </c>
      <c r="B1224" s="10" t="s">
        <v>4978</v>
      </c>
      <c r="C1224" s="10" t="s">
        <v>869</v>
      </c>
      <c r="D1224" s="17"/>
      <c r="E1224" s="10" t="s">
        <v>68</v>
      </c>
      <c r="F1224" s="10" t="s">
        <v>67</v>
      </c>
      <c r="G1224" s="10" t="s">
        <v>67</v>
      </c>
      <c r="H1224" s="10" t="s">
        <v>292</v>
      </c>
      <c r="I1224" s="10" t="s">
        <v>292</v>
      </c>
      <c r="J1224" s="10">
        <v>1</v>
      </c>
      <c r="K1224" s="18" t="s">
        <v>4971</v>
      </c>
    </row>
    <row r="1225" spans="1:11" customFormat="1">
      <c r="A1225" s="10">
        <v>7258</v>
      </c>
      <c r="B1225" s="10" t="s">
        <v>4979</v>
      </c>
      <c r="C1225" s="10" t="s">
        <v>869</v>
      </c>
      <c r="D1225" s="17"/>
      <c r="E1225" s="10" t="s">
        <v>68</v>
      </c>
      <c r="F1225" s="10" t="s">
        <v>67</v>
      </c>
      <c r="G1225" s="10" t="s">
        <v>67</v>
      </c>
      <c r="H1225" s="10" t="s">
        <v>292</v>
      </c>
      <c r="I1225" s="10" t="s">
        <v>292</v>
      </c>
      <c r="J1225" s="10">
        <v>1</v>
      </c>
      <c r="K1225" s="18" t="s">
        <v>4971</v>
      </c>
    </row>
    <row r="1226" spans="1:11" customFormat="1">
      <c r="A1226" s="10">
        <v>7259</v>
      </c>
      <c r="B1226" s="10" t="s">
        <v>4980</v>
      </c>
      <c r="C1226" s="10" t="s">
        <v>869</v>
      </c>
      <c r="D1226" s="17"/>
      <c r="E1226" s="10" t="s">
        <v>68</v>
      </c>
      <c r="F1226" s="10" t="s">
        <v>67</v>
      </c>
      <c r="G1226" s="10" t="s">
        <v>67</v>
      </c>
      <c r="H1226" s="10" t="s">
        <v>292</v>
      </c>
      <c r="I1226" s="10" t="s">
        <v>292</v>
      </c>
      <c r="J1226" s="10">
        <v>1</v>
      </c>
      <c r="K1226" s="18" t="s">
        <v>4971</v>
      </c>
    </row>
    <row r="1227" spans="1:11" customFormat="1">
      <c r="A1227" s="10">
        <v>7262</v>
      </c>
      <c r="B1227" s="10" t="s">
        <v>4981</v>
      </c>
      <c r="C1227" s="10" t="s">
        <v>869</v>
      </c>
      <c r="D1227" s="17"/>
      <c r="E1227" s="10" t="s">
        <v>68</v>
      </c>
      <c r="F1227" s="10" t="s">
        <v>67</v>
      </c>
      <c r="G1227" s="10" t="s">
        <v>67</v>
      </c>
      <c r="H1227" s="10" t="s">
        <v>292</v>
      </c>
      <c r="I1227" s="10" t="s">
        <v>292</v>
      </c>
      <c r="J1227" s="10">
        <v>1</v>
      </c>
      <c r="K1227" s="18" t="s">
        <v>4982</v>
      </c>
    </row>
    <row r="1228" spans="1:11" customFormat="1">
      <c r="A1228" s="10">
        <v>7263</v>
      </c>
      <c r="B1228" s="10" t="s">
        <v>4983</v>
      </c>
      <c r="C1228" s="10" t="s">
        <v>869</v>
      </c>
      <c r="D1228" s="17"/>
      <c r="E1228" s="10" t="s">
        <v>68</v>
      </c>
      <c r="F1228" s="10" t="s">
        <v>67</v>
      </c>
      <c r="G1228" s="10" t="s">
        <v>67</v>
      </c>
      <c r="H1228" s="10" t="s">
        <v>292</v>
      </c>
      <c r="I1228" s="10" t="s">
        <v>292</v>
      </c>
      <c r="J1228" s="10">
        <v>1</v>
      </c>
      <c r="K1228" s="18" t="s">
        <v>4982</v>
      </c>
    </row>
    <row r="1229" spans="1:11" customFormat="1">
      <c r="A1229" s="10">
        <v>7264</v>
      </c>
      <c r="B1229" s="10" t="s">
        <v>4984</v>
      </c>
      <c r="C1229" s="10" t="s">
        <v>869</v>
      </c>
      <c r="D1229" s="17"/>
      <c r="E1229" s="10" t="s">
        <v>67</v>
      </c>
      <c r="F1229" s="10" t="s">
        <v>67</v>
      </c>
      <c r="G1229" s="10" t="s">
        <v>67</v>
      </c>
      <c r="H1229" s="10" t="s">
        <v>292</v>
      </c>
      <c r="I1229" s="10" t="s">
        <v>292</v>
      </c>
      <c r="J1229" s="10">
        <v>1</v>
      </c>
      <c r="K1229" s="18" t="s">
        <v>4982</v>
      </c>
    </row>
    <row r="1230" spans="1:11" customFormat="1">
      <c r="A1230" s="10">
        <v>7265</v>
      </c>
      <c r="B1230" s="10" t="s">
        <v>4985</v>
      </c>
      <c r="C1230" s="10" t="s">
        <v>869</v>
      </c>
      <c r="D1230" s="17"/>
      <c r="E1230" s="10" t="s">
        <v>68</v>
      </c>
      <c r="F1230" s="10" t="s">
        <v>67</v>
      </c>
      <c r="G1230" s="10" t="s">
        <v>67</v>
      </c>
      <c r="H1230" s="10" t="s">
        <v>292</v>
      </c>
      <c r="I1230" s="10" t="s">
        <v>292</v>
      </c>
      <c r="J1230" s="10">
        <v>1</v>
      </c>
      <c r="K1230" s="18" t="s">
        <v>4982</v>
      </c>
    </row>
    <row r="1231" spans="1:11" customFormat="1">
      <c r="A1231" s="10">
        <v>7266</v>
      </c>
      <c r="B1231" s="10" t="s">
        <v>4986</v>
      </c>
      <c r="C1231" s="10" t="s">
        <v>869</v>
      </c>
      <c r="D1231" s="17"/>
      <c r="E1231" s="10" t="s">
        <v>68</v>
      </c>
      <c r="F1231" s="10" t="s">
        <v>67</v>
      </c>
      <c r="G1231" s="10" t="s">
        <v>67</v>
      </c>
      <c r="H1231" s="10" t="s">
        <v>292</v>
      </c>
      <c r="I1231" s="10" t="s">
        <v>292</v>
      </c>
      <c r="J1231" s="10">
        <v>1</v>
      </c>
      <c r="K1231" s="18" t="s">
        <v>4982</v>
      </c>
    </row>
    <row r="1232" spans="1:11" customFormat="1">
      <c r="A1232" s="10">
        <v>7269</v>
      </c>
      <c r="B1232" s="10" t="s">
        <v>4987</v>
      </c>
      <c r="C1232" s="10" t="s">
        <v>869</v>
      </c>
      <c r="D1232" s="17"/>
      <c r="E1232" s="10" t="s">
        <v>68</v>
      </c>
      <c r="F1232" s="10" t="s">
        <v>67</v>
      </c>
      <c r="G1232" s="10" t="s">
        <v>67</v>
      </c>
      <c r="H1232" s="10" t="s">
        <v>292</v>
      </c>
      <c r="I1232" s="10" t="s">
        <v>292</v>
      </c>
      <c r="J1232" s="10">
        <v>1</v>
      </c>
      <c r="K1232" s="18" t="s">
        <v>4982</v>
      </c>
    </row>
    <row r="1233" spans="1:11" customFormat="1">
      <c r="A1233" s="10">
        <v>7270</v>
      </c>
      <c r="B1233" s="10" t="s">
        <v>4988</v>
      </c>
      <c r="C1233" s="10" t="s">
        <v>869</v>
      </c>
      <c r="D1233" s="17"/>
      <c r="E1233" s="10" t="s">
        <v>68</v>
      </c>
      <c r="F1233" s="10" t="s">
        <v>67</v>
      </c>
      <c r="G1233" s="10" t="s">
        <v>67</v>
      </c>
      <c r="H1233" s="10" t="s">
        <v>292</v>
      </c>
      <c r="I1233" s="10" t="s">
        <v>292</v>
      </c>
      <c r="J1233" s="10">
        <v>1</v>
      </c>
      <c r="K1233" s="18" t="s">
        <v>4982</v>
      </c>
    </row>
    <row r="1234" spans="1:11" customFormat="1">
      <c r="A1234" s="10">
        <v>7287</v>
      </c>
      <c r="B1234" s="10" t="s">
        <v>4989</v>
      </c>
      <c r="C1234" s="10" t="s">
        <v>738</v>
      </c>
      <c r="D1234" s="17"/>
      <c r="E1234" s="10" t="s">
        <v>67</v>
      </c>
      <c r="F1234" s="10" t="s">
        <v>67</v>
      </c>
      <c r="G1234" s="10" t="s">
        <v>67</v>
      </c>
      <c r="H1234" s="10" t="s">
        <v>292</v>
      </c>
      <c r="I1234" s="10" t="s">
        <v>292</v>
      </c>
      <c r="J1234" s="10">
        <v>1</v>
      </c>
      <c r="K1234" s="18" t="s">
        <v>4990</v>
      </c>
    </row>
    <row r="1235" spans="1:11" customFormat="1">
      <c r="A1235" s="10">
        <v>7288</v>
      </c>
      <c r="B1235" s="10" t="s">
        <v>4991</v>
      </c>
      <c r="C1235" s="10" t="s">
        <v>738</v>
      </c>
      <c r="D1235" s="17"/>
      <c r="E1235" s="10" t="s">
        <v>68</v>
      </c>
      <c r="F1235" s="10" t="s">
        <v>67</v>
      </c>
      <c r="G1235" s="10" t="s">
        <v>67</v>
      </c>
      <c r="H1235" s="10" t="s">
        <v>292</v>
      </c>
      <c r="I1235" s="10" t="s">
        <v>292</v>
      </c>
      <c r="J1235" s="10">
        <v>1</v>
      </c>
      <c r="K1235" s="18" t="s">
        <v>4992</v>
      </c>
    </row>
    <row r="1236" spans="1:11" customFormat="1">
      <c r="A1236" s="10">
        <v>7290</v>
      </c>
      <c r="B1236" s="10" t="s">
        <v>4993</v>
      </c>
      <c r="C1236" s="10" t="s">
        <v>869</v>
      </c>
      <c r="D1236" s="17"/>
      <c r="E1236" s="10" t="s">
        <v>68</v>
      </c>
      <c r="F1236" s="10" t="s">
        <v>67</v>
      </c>
      <c r="G1236" s="10" t="s">
        <v>67</v>
      </c>
      <c r="H1236" s="10" t="s">
        <v>292</v>
      </c>
      <c r="I1236" s="10" t="s">
        <v>292</v>
      </c>
      <c r="J1236" s="10">
        <v>1</v>
      </c>
      <c r="K1236" s="18" t="s">
        <v>4994</v>
      </c>
    </row>
    <row r="1237" spans="1:11" customFormat="1">
      <c r="A1237" s="10">
        <v>7291</v>
      </c>
      <c r="B1237" s="10" t="s">
        <v>4995</v>
      </c>
      <c r="C1237" s="10" t="s">
        <v>869</v>
      </c>
      <c r="D1237" s="17"/>
      <c r="E1237" s="10" t="s">
        <v>68</v>
      </c>
      <c r="F1237" s="10" t="s">
        <v>67</v>
      </c>
      <c r="G1237" s="10" t="s">
        <v>67</v>
      </c>
      <c r="H1237" s="10" t="s">
        <v>292</v>
      </c>
      <c r="I1237" s="10" t="s">
        <v>292</v>
      </c>
      <c r="J1237" s="10">
        <v>1</v>
      </c>
      <c r="K1237" s="18" t="s">
        <v>4996</v>
      </c>
    </row>
    <row r="1238" spans="1:11" customFormat="1">
      <c r="A1238" s="10">
        <v>7292</v>
      </c>
      <c r="B1238" s="10" t="s">
        <v>4997</v>
      </c>
      <c r="C1238" s="10" t="s">
        <v>869</v>
      </c>
      <c r="D1238" s="17"/>
      <c r="E1238" s="10" t="s">
        <v>68</v>
      </c>
      <c r="F1238" s="10" t="s">
        <v>67</v>
      </c>
      <c r="G1238" s="10" t="s">
        <v>67</v>
      </c>
      <c r="H1238" s="10" t="s">
        <v>292</v>
      </c>
      <c r="I1238" s="10" t="s">
        <v>292</v>
      </c>
      <c r="J1238" s="10">
        <v>1</v>
      </c>
      <c r="K1238" s="18" t="s">
        <v>4996</v>
      </c>
    </row>
    <row r="1239" spans="1:11" customFormat="1">
      <c r="A1239" s="10">
        <v>7312</v>
      </c>
      <c r="B1239" s="10" t="s">
        <v>4998</v>
      </c>
      <c r="C1239" s="10" t="s">
        <v>591</v>
      </c>
      <c r="D1239" s="17"/>
      <c r="E1239" s="10" t="s">
        <v>68</v>
      </c>
      <c r="F1239" s="10" t="s">
        <v>67</v>
      </c>
      <c r="G1239" s="10" t="s">
        <v>67</v>
      </c>
      <c r="H1239" s="10" t="s">
        <v>292</v>
      </c>
      <c r="I1239" s="10" t="s">
        <v>292</v>
      </c>
      <c r="J1239" s="10">
        <v>1</v>
      </c>
      <c r="K1239" s="18" t="s">
        <v>4999</v>
      </c>
    </row>
    <row r="1240" spans="1:11">
      <c r="A1240" s="10">
        <v>7315</v>
      </c>
      <c r="B1240" s="10" t="s">
        <v>1070</v>
      </c>
      <c r="C1240" s="10" t="s">
        <v>869</v>
      </c>
      <c r="D1240" s="17">
        <v>1099</v>
      </c>
      <c r="E1240" s="10" t="s">
        <v>68</v>
      </c>
      <c r="F1240" s="10" t="s">
        <v>68</v>
      </c>
      <c r="G1240" s="10" t="s">
        <v>67</v>
      </c>
      <c r="H1240" s="10" t="s">
        <v>1071</v>
      </c>
      <c r="I1240" s="10" t="s">
        <v>206</v>
      </c>
      <c r="J1240" s="10">
        <v>1</v>
      </c>
      <c r="K1240" s="18" t="s">
        <v>1072</v>
      </c>
    </row>
    <row r="1241" spans="1:11" customFormat="1">
      <c r="A1241" s="10">
        <v>7316</v>
      </c>
      <c r="B1241" s="10" t="s">
        <v>5000</v>
      </c>
      <c r="C1241" s="10" t="s">
        <v>869</v>
      </c>
      <c r="D1241" s="17">
        <v>1125</v>
      </c>
      <c r="E1241" s="10" t="s">
        <v>4</v>
      </c>
      <c r="F1241" s="10" t="s">
        <v>67</v>
      </c>
      <c r="G1241" s="10" t="s">
        <v>67</v>
      </c>
      <c r="H1241" s="10" t="s">
        <v>5001</v>
      </c>
      <c r="I1241" s="10" t="s">
        <v>4</v>
      </c>
      <c r="J1241" s="10">
        <v>1</v>
      </c>
      <c r="K1241" s="18" t="s">
        <v>5002</v>
      </c>
    </row>
    <row r="1242" spans="1:11">
      <c r="A1242" s="10">
        <v>7319</v>
      </c>
      <c r="B1242" s="10" t="s">
        <v>1073</v>
      </c>
      <c r="C1242" s="10" t="s">
        <v>869</v>
      </c>
      <c r="D1242" s="17">
        <v>1094</v>
      </c>
      <c r="E1242" s="10" t="s">
        <v>68</v>
      </c>
      <c r="F1242" s="10" t="s">
        <v>68</v>
      </c>
      <c r="G1242" s="10" t="s">
        <v>67</v>
      </c>
      <c r="H1242" s="10" t="s">
        <v>1074</v>
      </c>
      <c r="I1242" s="10" t="s">
        <v>207</v>
      </c>
      <c r="J1242" s="10">
        <v>1</v>
      </c>
      <c r="K1242" s="18" t="s">
        <v>1072</v>
      </c>
    </row>
    <row r="1243" spans="1:11">
      <c r="A1243" s="10">
        <v>7321</v>
      </c>
      <c r="B1243" s="10" t="s">
        <v>1075</v>
      </c>
      <c r="C1243" s="10" t="s">
        <v>869</v>
      </c>
      <c r="D1243" s="17">
        <v>1095</v>
      </c>
      <c r="E1243" s="10" t="s">
        <v>68</v>
      </c>
      <c r="F1243" s="10" t="s">
        <v>68</v>
      </c>
      <c r="G1243" s="10" t="s">
        <v>67</v>
      </c>
      <c r="H1243" s="10" t="s">
        <v>1076</v>
      </c>
      <c r="I1243" s="10" t="s">
        <v>208</v>
      </c>
      <c r="J1243" s="10">
        <v>1</v>
      </c>
      <c r="K1243" s="18" t="s">
        <v>1072</v>
      </c>
    </row>
    <row r="1244" spans="1:11" customFormat="1">
      <c r="A1244" s="10">
        <v>7322</v>
      </c>
      <c r="B1244" s="10" t="s">
        <v>5003</v>
      </c>
      <c r="C1244" s="10" t="s">
        <v>591</v>
      </c>
      <c r="D1244" s="17"/>
      <c r="E1244" s="10" t="s">
        <v>67</v>
      </c>
      <c r="F1244" s="10" t="s">
        <v>67</v>
      </c>
      <c r="G1244" s="10" t="s">
        <v>67</v>
      </c>
      <c r="H1244" s="10" t="s">
        <v>292</v>
      </c>
      <c r="I1244" s="10" t="s">
        <v>292</v>
      </c>
      <c r="J1244" s="10">
        <v>1</v>
      </c>
      <c r="K1244" s="18" t="s">
        <v>5004</v>
      </c>
    </row>
    <row r="1245" spans="1:11" customFormat="1">
      <c r="A1245" s="10">
        <v>7323</v>
      </c>
      <c r="B1245" s="10" t="s">
        <v>5005</v>
      </c>
      <c r="C1245" s="10" t="s">
        <v>669</v>
      </c>
      <c r="D1245" s="17"/>
      <c r="E1245" s="10" t="s">
        <v>68</v>
      </c>
      <c r="F1245" s="10" t="s">
        <v>67</v>
      </c>
      <c r="G1245" s="10" t="s">
        <v>67</v>
      </c>
      <c r="H1245" s="10" t="s">
        <v>292</v>
      </c>
      <c r="I1245" s="10" t="s">
        <v>292</v>
      </c>
      <c r="J1245" s="10">
        <v>1</v>
      </c>
      <c r="K1245" s="18" t="s">
        <v>5006</v>
      </c>
    </row>
    <row r="1246" spans="1:11" customFormat="1">
      <c r="A1246" s="10">
        <v>7327</v>
      </c>
      <c r="B1246" s="10" t="s">
        <v>5007</v>
      </c>
      <c r="C1246" s="10" t="s">
        <v>591</v>
      </c>
      <c r="D1246" s="17">
        <v>973</v>
      </c>
      <c r="E1246" s="10" t="s">
        <v>68</v>
      </c>
      <c r="F1246" s="10" t="s">
        <v>4</v>
      </c>
      <c r="G1246" s="10" t="s">
        <v>4</v>
      </c>
      <c r="H1246" s="10" t="s">
        <v>5008</v>
      </c>
      <c r="I1246" s="10" t="s">
        <v>347</v>
      </c>
      <c r="J1246" s="10">
        <v>1</v>
      </c>
      <c r="K1246" s="18" t="s">
        <v>5009</v>
      </c>
    </row>
    <row r="1247" spans="1:11" customFormat="1">
      <c r="A1247" s="10">
        <v>7330</v>
      </c>
      <c r="B1247" s="10" t="s">
        <v>5010</v>
      </c>
      <c r="C1247" s="10" t="s">
        <v>767</v>
      </c>
      <c r="D1247" s="17"/>
      <c r="E1247" s="10" t="s">
        <v>68</v>
      </c>
      <c r="F1247" s="10" t="s">
        <v>67</v>
      </c>
      <c r="G1247" s="10" t="s">
        <v>67</v>
      </c>
      <c r="H1247" s="10" t="s">
        <v>292</v>
      </c>
      <c r="I1247" s="10" t="s">
        <v>292</v>
      </c>
      <c r="J1247" s="10">
        <v>1</v>
      </c>
      <c r="K1247" s="18" t="s">
        <v>5011</v>
      </c>
    </row>
    <row r="1248" spans="1:11" customFormat="1">
      <c r="A1248" s="10">
        <v>7331</v>
      </c>
      <c r="B1248" s="10" t="s">
        <v>5012</v>
      </c>
      <c r="C1248" s="10" t="s">
        <v>767</v>
      </c>
      <c r="D1248" s="17"/>
      <c r="E1248" s="10" t="s">
        <v>68</v>
      </c>
      <c r="F1248" s="10" t="s">
        <v>67</v>
      </c>
      <c r="G1248" s="10" t="s">
        <v>67</v>
      </c>
      <c r="H1248" s="10" t="s">
        <v>292</v>
      </c>
      <c r="I1248" s="10" t="s">
        <v>292</v>
      </c>
      <c r="J1248" s="10">
        <v>1</v>
      </c>
      <c r="K1248" s="18" t="s">
        <v>5011</v>
      </c>
    </row>
    <row r="1249" spans="1:11" customFormat="1">
      <c r="A1249" s="10">
        <v>7332</v>
      </c>
      <c r="B1249" s="10" t="s">
        <v>5013</v>
      </c>
      <c r="C1249" s="10" t="s">
        <v>767</v>
      </c>
      <c r="D1249" s="17"/>
      <c r="E1249" s="10" t="s">
        <v>67</v>
      </c>
      <c r="F1249" s="10" t="s">
        <v>67</v>
      </c>
      <c r="G1249" s="10" t="s">
        <v>67</v>
      </c>
      <c r="H1249" s="10" t="s">
        <v>292</v>
      </c>
      <c r="I1249" s="10" t="s">
        <v>292</v>
      </c>
      <c r="J1249" s="10">
        <v>1</v>
      </c>
      <c r="K1249" s="18" t="s">
        <v>5011</v>
      </c>
    </row>
    <row r="1250" spans="1:11" customFormat="1">
      <c r="A1250" s="10">
        <v>7333</v>
      </c>
      <c r="B1250" s="10" t="s">
        <v>5014</v>
      </c>
      <c r="C1250" s="10" t="s">
        <v>767</v>
      </c>
      <c r="D1250" s="17"/>
      <c r="E1250" s="10" t="s">
        <v>68</v>
      </c>
      <c r="F1250" s="10" t="s">
        <v>67</v>
      </c>
      <c r="G1250" s="10" t="s">
        <v>67</v>
      </c>
      <c r="H1250" s="10" t="s">
        <v>292</v>
      </c>
      <c r="I1250" s="10" t="s">
        <v>292</v>
      </c>
      <c r="J1250" s="10">
        <v>1</v>
      </c>
      <c r="K1250" s="18" t="s">
        <v>5011</v>
      </c>
    </row>
    <row r="1251" spans="1:11" customFormat="1">
      <c r="A1251" s="10">
        <v>7334</v>
      </c>
      <c r="B1251" s="10" t="s">
        <v>5015</v>
      </c>
      <c r="C1251" s="10" t="s">
        <v>767</v>
      </c>
      <c r="D1251" s="17"/>
      <c r="E1251" s="10" t="s">
        <v>68</v>
      </c>
      <c r="F1251" s="10" t="s">
        <v>67</v>
      </c>
      <c r="G1251" s="10" t="s">
        <v>67</v>
      </c>
      <c r="H1251" s="10" t="s">
        <v>292</v>
      </c>
      <c r="I1251" s="10" t="s">
        <v>292</v>
      </c>
      <c r="J1251" s="10">
        <v>1</v>
      </c>
      <c r="K1251" s="18" t="s">
        <v>5011</v>
      </c>
    </row>
    <row r="1252" spans="1:11" customFormat="1">
      <c r="A1252" s="10">
        <v>7335</v>
      </c>
      <c r="B1252" s="10" t="s">
        <v>5016</v>
      </c>
      <c r="C1252" s="10" t="s">
        <v>767</v>
      </c>
      <c r="D1252" s="17"/>
      <c r="E1252" s="10" t="s">
        <v>68</v>
      </c>
      <c r="F1252" s="10" t="s">
        <v>67</v>
      </c>
      <c r="G1252" s="10" t="s">
        <v>67</v>
      </c>
      <c r="H1252" s="10" t="s">
        <v>292</v>
      </c>
      <c r="I1252" s="10" t="s">
        <v>292</v>
      </c>
      <c r="J1252" s="10">
        <v>1</v>
      </c>
      <c r="K1252" s="18" t="s">
        <v>5011</v>
      </c>
    </row>
    <row r="1253" spans="1:11" customFormat="1">
      <c r="A1253" s="10">
        <v>7336</v>
      </c>
      <c r="B1253" s="10" t="s">
        <v>5017</v>
      </c>
      <c r="C1253" s="10" t="s">
        <v>767</v>
      </c>
      <c r="D1253" s="17"/>
      <c r="E1253" s="10" t="s">
        <v>67</v>
      </c>
      <c r="F1253" s="10" t="s">
        <v>67</v>
      </c>
      <c r="G1253" s="10" t="s">
        <v>67</v>
      </c>
      <c r="H1253" s="10" t="s">
        <v>292</v>
      </c>
      <c r="I1253" s="10" t="s">
        <v>292</v>
      </c>
      <c r="J1253" s="10">
        <v>1</v>
      </c>
      <c r="K1253" s="18" t="s">
        <v>5011</v>
      </c>
    </row>
    <row r="1254" spans="1:11" customFormat="1">
      <c r="A1254" s="10">
        <v>7337</v>
      </c>
      <c r="B1254" s="10" t="s">
        <v>5018</v>
      </c>
      <c r="C1254" s="10" t="s">
        <v>767</v>
      </c>
      <c r="D1254" s="17"/>
      <c r="E1254" s="10" t="s">
        <v>67</v>
      </c>
      <c r="F1254" s="10" t="s">
        <v>67</v>
      </c>
      <c r="G1254" s="10" t="s">
        <v>67</v>
      </c>
      <c r="H1254" s="10" t="s">
        <v>292</v>
      </c>
      <c r="I1254" s="10" t="s">
        <v>292</v>
      </c>
      <c r="J1254" s="10">
        <v>1</v>
      </c>
      <c r="K1254" s="18" t="s">
        <v>5011</v>
      </c>
    </row>
    <row r="1255" spans="1:11" customFormat="1">
      <c r="A1255" s="10">
        <v>7338</v>
      </c>
      <c r="B1255" s="10" t="s">
        <v>5019</v>
      </c>
      <c r="C1255" s="10" t="s">
        <v>767</v>
      </c>
      <c r="D1255" s="17"/>
      <c r="E1255" s="10" t="s">
        <v>68</v>
      </c>
      <c r="F1255" s="10" t="s">
        <v>67</v>
      </c>
      <c r="G1255" s="10" t="s">
        <v>67</v>
      </c>
      <c r="H1255" s="10" t="s">
        <v>292</v>
      </c>
      <c r="I1255" s="10" t="s">
        <v>292</v>
      </c>
      <c r="J1255" s="10">
        <v>1</v>
      </c>
      <c r="K1255" s="18" t="s">
        <v>5011</v>
      </c>
    </row>
    <row r="1256" spans="1:11" customFormat="1">
      <c r="A1256" s="10">
        <v>7339</v>
      </c>
      <c r="B1256" s="10" t="s">
        <v>5020</v>
      </c>
      <c r="C1256" s="10" t="s">
        <v>767</v>
      </c>
      <c r="D1256" s="17"/>
      <c r="E1256" s="10" t="s">
        <v>67</v>
      </c>
      <c r="F1256" s="10" t="s">
        <v>67</v>
      </c>
      <c r="G1256" s="10" t="s">
        <v>67</v>
      </c>
      <c r="H1256" s="10" t="s">
        <v>292</v>
      </c>
      <c r="I1256" s="10" t="s">
        <v>292</v>
      </c>
      <c r="J1256" s="10">
        <v>1</v>
      </c>
      <c r="K1256" s="18" t="s">
        <v>5011</v>
      </c>
    </row>
    <row r="1257" spans="1:11" customFormat="1">
      <c r="A1257" s="10">
        <v>7340</v>
      </c>
      <c r="B1257" s="10" t="s">
        <v>5021</v>
      </c>
      <c r="C1257" s="10" t="s">
        <v>767</v>
      </c>
      <c r="D1257" s="17"/>
      <c r="E1257" s="10" t="s">
        <v>67</v>
      </c>
      <c r="F1257" s="10" t="s">
        <v>67</v>
      </c>
      <c r="G1257" s="10" t="s">
        <v>67</v>
      </c>
      <c r="H1257" s="10" t="s">
        <v>292</v>
      </c>
      <c r="I1257" s="10" t="s">
        <v>292</v>
      </c>
      <c r="J1257" s="10">
        <v>1</v>
      </c>
      <c r="K1257" s="18" t="s">
        <v>5011</v>
      </c>
    </row>
    <row r="1258" spans="1:11" customFormat="1">
      <c r="A1258" s="10">
        <v>7341</v>
      </c>
      <c r="B1258" s="10" t="s">
        <v>5022</v>
      </c>
      <c r="C1258" s="10" t="s">
        <v>767</v>
      </c>
      <c r="D1258" s="17"/>
      <c r="E1258" s="10" t="s">
        <v>68</v>
      </c>
      <c r="F1258" s="10" t="s">
        <v>67</v>
      </c>
      <c r="G1258" s="10" t="s">
        <v>67</v>
      </c>
      <c r="H1258" s="10" t="s">
        <v>292</v>
      </c>
      <c r="I1258" s="10" t="s">
        <v>292</v>
      </c>
      <c r="J1258" s="10">
        <v>1</v>
      </c>
      <c r="K1258" s="18" t="s">
        <v>5011</v>
      </c>
    </row>
    <row r="1259" spans="1:11" customFormat="1">
      <c r="A1259" s="10">
        <v>7343</v>
      </c>
      <c r="B1259" s="10" t="s">
        <v>5023</v>
      </c>
      <c r="C1259" s="10" t="s">
        <v>767</v>
      </c>
      <c r="D1259" s="17"/>
      <c r="E1259" s="10" t="s">
        <v>67</v>
      </c>
      <c r="F1259" s="10" t="s">
        <v>67</v>
      </c>
      <c r="G1259" s="10" t="s">
        <v>67</v>
      </c>
      <c r="H1259" s="10" t="s">
        <v>292</v>
      </c>
      <c r="I1259" s="10" t="s">
        <v>292</v>
      </c>
      <c r="J1259" s="10">
        <v>1</v>
      </c>
      <c r="K1259" s="18" t="s">
        <v>5011</v>
      </c>
    </row>
    <row r="1260" spans="1:11" customFormat="1">
      <c r="A1260" s="10">
        <v>7344</v>
      </c>
      <c r="B1260" s="10" t="s">
        <v>5024</v>
      </c>
      <c r="C1260" s="10" t="s">
        <v>767</v>
      </c>
      <c r="D1260" s="17"/>
      <c r="E1260" s="10" t="s">
        <v>67</v>
      </c>
      <c r="F1260" s="10" t="s">
        <v>67</v>
      </c>
      <c r="G1260" s="10" t="s">
        <v>67</v>
      </c>
      <c r="H1260" s="10" t="s">
        <v>292</v>
      </c>
      <c r="I1260" s="10" t="s">
        <v>292</v>
      </c>
      <c r="J1260" s="10">
        <v>1</v>
      </c>
      <c r="K1260" s="18" t="s">
        <v>5011</v>
      </c>
    </row>
    <row r="1261" spans="1:11" customFormat="1">
      <c r="A1261" s="10">
        <v>7345</v>
      </c>
      <c r="B1261" s="10" t="s">
        <v>5025</v>
      </c>
      <c r="C1261" s="10" t="s">
        <v>767</v>
      </c>
      <c r="D1261" s="17"/>
      <c r="E1261" s="10" t="s">
        <v>68</v>
      </c>
      <c r="F1261" s="10" t="s">
        <v>67</v>
      </c>
      <c r="G1261" s="10" t="s">
        <v>67</v>
      </c>
      <c r="H1261" s="10" t="s">
        <v>292</v>
      </c>
      <c r="I1261" s="10" t="s">
        <v>292</v>
      </c>
      <c r="J1261" s="10">
        <v>1</v>
      </c>
      <c r="K1261" s="18" t="s">
        <v>5011</v>
      </c>
    </row>
    <row r="1262" spans="1:11" customFormat="1">
      <c r="A1262" s="10">
        <v>7346</v>
      </c>
      <c r="B1262" s="10" t="s">
        <v>5026</v>
      </c>
      <c r="C1262" s="10" t="s">
        <v>767</v>
      </c>
      <c r="D1262" s="17"/>
      <c r="E1262" s="10" t="s">
        <v>68</v>
      </c>
      <c r="F1262" s="10" t="s">
        <v>67</v>
      </c>
      <c r="G1262" s="10" t="s">
        <v>67</v>
      </c>
      <c r="H1262" s="10" t="s">
        <v>292</v>
      </c>
      <c r="I1262" s="10" t="s">
        <v>292</v>
      </c>
      <c r="J1262" s="10">
        <v>1</v>
      </c>
      <c r="K1262" s="18" t="s">
        <v>5011</v>
      </c>
    </row>
    <row r="1263" spans="1:11" customFormat="1">
      <c r="A1263" s="10">
        <v>7347</v>
      </c>
      <c r="B1263" s="10" t="s">
        <v>5027</v>
      </c>
      <c r="C1263" s="10" t="s">
        <v>767</v>
      </c>
      <c r="D1263" s="17"/>
      <c r="E1263" s="10" t="s">
        <v>68</v>
      </c>
      <c r="F1263" s="10" t="s">
        <v>67</v>
      </c>
      <c r="G1263" s="10" t="s">
        <v>67</v>
      </c>
      <c r="H1263" s="10" t="s">
        <v>292</v>
      </c>
      <c r="I1263" s="10" t="s">
        <v>292</v>
      </c>
      <c r="J1263" s="10">
        <v>1</v>
      </c>
      <c r="K1263" s="18" t="s">
        <v>5011</v>
      </c>
    </row>
    <row r="1264" spans="1:11" customFormat="1">
      <c r="A1264" s="10">
        <v>7348</v>
      </c>
      <c r="B1264" s="10" t="s">
        <v>5028</v>
      </c>
      <c r="C1264" s="10" t="s">
        <v>767</v>
      </c>
      <c r="D1264" s="17"/>
      <c r="E1264" s="10" t="s">
        <v>68</v>
      </c>
      <c r="F1264" s="10" t="s">
        <v>67</v>
      </c>
      <c r="G1264" s="10" t="s">
        <v>67</v>
      </c>
      <c r="H1264" s="10" t="s">
        <v>292</v>
      </c>
      <c r="I1264" s="10" t="s">
        <v>292</v>
      </c>
      <c r="J1264" s="10">
        <v>1</v>
      </c>
      <c r="K1264" s="18" t="s">
        <v>5011</v>
      </c>
    </row>
    <row r="1265" spans="1:11" customFormat="1">
      <c r="A1265" s="10">
        <v>7349</v>
      </c>
      <c r="B1265" s="10" t="s">
        <v>5029</v>
      </c>
      <c r="C1265" s="10" t="s">
        <v>767</v>
      </c>
      <c r="D1265" s="17"/>
      <c r="E1265" s="10" t="s">
        <v>68</v>
      </c>
      <c r="F1265" s="10" t="s">
        <v>67</v>
      </c>
      <c r="G1265" s="10" t="s">
        <v>67</v>
      </c>
      <c r="H1265" s="10" t="s">
        <v>292</v>
      </c>
      <c r="I1265" s="10" t="s">
        <v>292</v>
      </c>
      <c r="J1265" s="10">
        <v>1</v>
      </c>
      <c r="K1265" s="18" t="s">
        <v>5011</v>
      </c>
    </row>
    <row r="1266" spans="1:11">
      <c r="A1266" s="22">
        <v>7355</v>
      </c>
      <c r="B1266" s="20" t="s">
        <v>5081</v>
      </c>
      <c r="C1266" s="20" t="s">
        <v>3238</v>
      </c>
      <c r="D1266" s="17"/>
      <c r="E1266" s="20" t="s">
        <v>68</v>
      </c>
      <c r="F1266" s="20" t="s">
        <v>68</v>
      </c>
      <c r="G1266" s="20" t="s">
        <v>67</v>
      </c>
      <c r="H1266" s="20" t="s">
        <v>5082</v>
      </c>
      <c r="I1266" s="20" t="s">
        <v>4</v>
      </c>
      <c r="J1266" s="22">
        <v>1</v>
      </c>
      <c r="K1266" s="21" t="s">
        <v>5079</v>
      </c>
    </row>
    <row r="1267" spans="1:11" customFormat="1">
      <c r="A1267" s="10">
        <v>7357</v>
      </c>
      <c r="B1267" s="10" t="s">
        <v>5030</v>
      </c>
      <c r="C1267" s="10" t="s">
        <v>738</v>
      </c>
      <c r="D1267" s="17">
        <v>1063</v>
      </c>
      <c r="E1267" s="10" t="s">
        <v>4</v>
      </c>
      <c r="F1267" s="10" t="s">
        <v>67</v>
      </c>
      <c r="G1267" s="10" t="s">
        <v>67</v>
      </c>
      <c r="H1267" s="10" t="s">
        <v>5031</v>
      </c>
      <c r="I1267" s="10" t="s">
        <v>348</v>
      </c>
      <c r="J1267" s="10">
        <v>1</v>
      </c>
      <c r="K1267" s="18" t="s">
        <v>5032</v>
      </c>
    </row>
    <row r="1268" spans="1:11">
      <c r="A1268" s="10">
        <v>7361</v>
      </c>
      <c r="B1268" s="10" t="s">
        <v>1077</v>
      </c>
      <c r="C1268" s="10" t="s">
        <v>767</v>
      </c>
      <c r="D1268" s="17">
        <v>1089</v>
      </c>
      <c r="E1268" s="10" t="s">
        <v>4</v>
      </c>
      <c r="F1268" s="10" t="s">
        <v>68</v>
      </c>
      <c r="G1268" s="10" t="s">
        <v>4</v>
      </c>
      <c r="H1268" s="10" t="s">
        <v>1078</v>
      </c>
      <c r="I1268" s="10" t="s">
        <v>209</v>
      </c>
      <c r="J1268" s="10">
        <v>1</v>
      </c>
      <c r="K1268" s="18" t="s">
        <v>1079</v>
      </c>
    </row>
    <row r="1269" spans="1:11" customFormat="1">
      <c r="A1269" s="10">
        <v>7362</v>
      </c>
      <c r="B1269" s="10" t="s">
        <v>5033</v>
      </c>
      <c r="C1269" s="10" t="s">
        <v>869</v>
      </c>
      <c r="D1269" s="17"/>
      <c r="E1269" s="10" t="s">
        <v>68</v>
      </c>
      <c r="F1269" s="10" t="s">
        <v>67</v>
      </c>
      <c r="G1269" s="10" t="s">
        <v>67</v>
      </c>
      <c r="H1269" s="10" t="s">
        <v>292</v>
      </c>
      <c r="I1269" s="10" t="s">
        <v>292</v>
      </c>
      <c r="J1269" s="10">
        <v>1</v>
      </c>
      <c r="K1269" s="18" t="s">
        <v>5034</v>
      </c>
    </row>
    <row r="1270" spans="1:11" customFormat="1">
      <c r="A1270" s="10">
        <v>7363</v>
      </c>
      <c r="B1270" s="10" t="s">
        <v>5035</v>
      </c>
      <c r="C1270" s="10" t="s">
        <v>869</v>
      </c>
      <c r="D1270" s="17"/>
      <c r="E1270" s="10" t="s">
        <v>68</v>
      </c>
      <c r="F1270" s="10" t="s">
        <v>67</v>
      </c>
      <c r="G1270" s="10" t="s">
        <v>67</v>
      </c>
      <c r="H1270" s="10" t="s">
        <v>292</v>
      </c>
      <c r="I1270" s="10" t="s">
        <v>292</v>
      </c>
      <c r="J1270" s="10">
        <v>1</v>
      </c>
      <c r="K1270" s="18" t="s">
        <v>5036</v>
      </c>
    </row>
    <row r="1271" spans="1:11" customFormat="1">
      <c r="A1271" s="10">
        <v>7364</v>
      </c>
      <c r="B1271" s="10" t="s">
        <v>5037</v>
      </c>
      <c r="C1271" s="10" t="s">
        <v>869</v>
      </c>
      <c r="D1271" s="17"/>
      <c r="E1271" s="10" t="s">
        <v>68</v>
      </c>
      <c r="F1271" s="10" t="s">
        <v>67</v>
      </c>
      <c r="G1271" s="10" t="s">
        <v>67</v>
      </c>
      <c r="H1271" s="10" t="s">
        <v>292</v>
      </c>
      <c r="I1271" s="10" t="s">
        <v>292</v>
      </c>
      <c r="J1271" s="10">
        <v>1</v>
      </c>
      <c r="K1271" s="18" t="s">
        <v>5036</v>
      </c>
    </row>
    <row r="1272" spans="1:11" customFormat="1">
      <c r="A1272" s="10">
        <v>7365</v>
      </c>
      <c r="B1272" s="10" t="s">
        <v>5038</v>
      </c>
      <c r="C1272" s="10" t="s">
        <v>738</v>
      </c>
      <c r="D1272" s="17"/>
      <c r="E1272" s="10" t="s">
        <v>68</v>
      </c>
      <c r="F1272" s="10" t="s">
        <v>67</v>
      </c>
      <c r="G1272" s="10" t="s">
        <v>67</v>
      </c>
      <c r="H1272" s="10" t="s">
        <v>292</v>
      </c>
      <c r="I1272" s="10" t="s">
        <v>292</v>
      </c>
      <c r="J1272" s="10">
        <v>1</v>
      </c>
      <c r="K1272" s="18" t="s">
        <v>5039</v>
      </c>
    </row>
    <row r="1273" spans="1:11">
      <c r="A1273" s="10">
        <v>7385</v>
      </c>
      <c r="B1273" s="10" t="s">
        <v>1080</v>
      </c>
      <c r="C1273" s="10" t="s">
        <v>591</v>
      </c>
      <c r="D1273" s="17">
        <v>1084</v>
      </c>
      <c r="E1273" s="10" t="s">
        <v>4</v>
      </c>
      <c r="F1273" s="10" t="s">
        <v>68</v>
      </c>
      <c r="G1273" s="10" t="s">
        <v>4</v>
      </c>
      <c r="H1273" s="10" t="s">
        <v>1081</v>
      </c>
      <c r="I1273" s="10" t="s">
        <v>1082</v>
      </c>
      <c r="J1273" s="10">
        <v>1</v>
      </c>
      <c r="K1273" s="18" t="s">
        <v>1083</v>
      </c>
    </row>
    <row r="1274" spans="1:11" customFormat="1">
      <c r="A1274" s="10">
        <v>7386</v>
      </c>
      <c r="B1274" s="10" t="s">
        <v>5040</v>
      </c>
      <c r="C1274" s="10" t="s">
        <v>591</v>
      </c>
      <c r="D1274" s="17"/>
      <c r="E1274" s="10" t="s">
        <v>67</v>
      </c>
      <c r="F1274" s="10" t="s">
        <v>67</v>
      </c>
      <c r="G1274" s="10" t="s">
        <v>67</v>
      </c>
      <c r="H1274" s="10" t="s">
        <v>292</v>
      </c>
      <c r="I1274" s="10" t="s">
        <v>292</v>
      </c>
      <c r="J1274" s="10">
        <v>5</v>
      </c>
      <c r="K1274" s="18" t="s">
        <v>5041</v>
      </c>
    </row>
    <row r="1275" spans="1:11" customFormat="1">
      <c r="A1275" s="10">
        <v>7387</v>
      </c>
      <c r="B1275" s="10" t="s">
        <v>5042</v>
      </c>
      <c r="C1275" s="10" t="s">
        <v>591</v>
      </c>
      <c r="D1275" s="17"/>
      <c r="E1275" s="10" t="s">
        <v>67</v>
      </c>
      <c r="F1275" s="10" t="s">
        <v>67</v>
      </c>
      <c r="G1275" s="10" t="s">
        <v>67</v>
      </c>
      <c r="H1275" s="10" t="s">
        <v>292</v>
      </c>
      <c r="I1275" s="10" t="s">
        <v>292</v>
      </c>
      <c r="J1275" s="10">
        <v>3</v>
      </c>
      <c r="K1275" s="18" t="s">
        <v>5041</v>
      </c>
    </row>
    <row r="1276" spans="1:11" customFormat="1">
      <c r="A1276" s="10">
        <v>7388</v>
      </c>
      <c r="B1276" s="10" t="s">
        <v>5043</v>
      </c>
      <c r="C1276" s="10" t="s">
        <v>591</v>
      </c>
      <c r="D1276" s="17"/>
      <c r="E1276" s="10" t="s">
        <v>67</v>
      </c>
      <c r="F1276" s="10" t="s">
        <v>67</v>
      </c>
      <c r="G1276" s="10" t="s">
        <v>67</v>
      </c>
      <c r="H1276" s="10" t="s">
        <v>292</v>
      </c>
      <c r="I1276" s="10" t="s">
        <v>292</v>
      </c>
      <c r="J1276" s="10">
        <v>1</v>
      </c>
      <c r="K1276" s="18" t="s">
        <v>5041</v>
      </c>
    </row>
    <row r="1277" spans="1:11" customFormat="1">
      <c r="A1277" s="10">
        <v>7389</v>
      </c>
      <c r="B1277" s="10" t="s">
        <v>5044</v>
      </c>
      <c r="C1277" s="10" t="s">
        <v>591</v>
      </c>
      <c r="D1277" s="17"/>
      <c r="E1277" s="10" t="s">
        <v>67</v>
      </c>
      <c r="F1277" s="10" t="s">
        <v>67</v>
      </c>
      <c r="G1277" s="10" t="s">
        <v>67</v>
      </c>
      <c r="H1277" s="10" t="s">
        <v>292</v>
      </c>
      <c r="I1277" s="10" t="s">
        <v>292</v>
      </c>
      <c r="J1277" s="10">
        <v>2</v>
      </c>
      <c r="K1277" s="18" t="s">
        <v>5041</v>
      </c>
    </row>
    <row r="1278" spans="1:11" customFormat="1">
      <c r="A1278" s="10">
        <v>7390</v>
      </c>
      <c r="B1278" s="10" t="s">
        <v>5045</v>
      </c>
      <c r="C1278" s="10" t="s">
        <v>591</v>
      </c>
      <c r="D1278" s="17"/>
      <c r="E1278" s="10" t="s">
        <v>68</v>
      </c>
      <c r="F1278" s="10" t="s">
        <v>67</v>
      </c>
      <c r="G1278" s="10" t="s">
        <v>67</v>
      </c>
      <c r="H1278" s="10" t="s">
        <v>292</v>
      </c>
      <c r="I1278" s="10" t="s">
        <v>292</v>
      </c>
      <c r="J1278" s="10">
        <v>1</v>
      </c>
      <c r="K1278" s="18" t="s">
        <v>5041</v>
      </c>
    </row>
    <row r="1279" spans="1:11" customFormat="1">
      <c r="A1279" s="10">
        <v>7395</v>
      </c>
      <c r="B1279" s="10" t="s">
        <v>5046</v>
      </c>
      <c r="C1279" s="10" t="s">
        <v>869</v>
      </c>
      <c r="D1279" s="17"/>
      <c r="E1279" s="10" t="s">
        <v>68</v>
      </c>
      <c r="F1279" s="10" t="s">
        <v>67</v>
      </c>
      <c r="G1279" s="10" t="s">
        <v>67</v>
      </c>
      <c r="H1279" s="10" t="s">
        <v>292</v>
      </c>
      <c r="I1279" s="10" t="s">
        <v>292</v>
      </c>
      <c r="J1279" s="10">
        <v>1</v>
      </c>
      <c r="K1279" s="18" t="s">
        <v>5047</v>
      </c>
    </row>
    <row r="1280" spans="1:11" customFormat="1">
      <c r="A1280" s="10">
        <v>7411</v>
      </c>
      <c r="B1280" s="10" t="s">
        <v>5048</v>
      </c>
      <c r="C1280" s="10" t="s">
        <v>869</v>
      </c>
      <c r="D1280" s="17"/>
      <c r="E1280" s="10" t="s">
        <v>67</v>
      </c>
      <c r="F1280" s="10" t="s">
        <v>67</v>
      </c>
      <c r="G1280" s="10" t="s">
        <v>67</v>
      </c>
      <c r="H1280" s="10" t="s">
        <v>292</v>
      </c>
      <c r="I1280" s="10" t="s">
        <v>292</v>
      </c>
      <c r="J1280" s="10">
        <v>9</v>
      </c>
      <c r="K1280" s="18" t="s">
        <v>5049</v>
      </c>
    </row>
    <row r="1281" spans="1:11" customFormat="1">
      <c r="A1281" s="10">
        <v>7425</v>
      </c>
      <c r="B1281" s="10" t="s">
        <v>5050</v>
      </c>
      <c r="C1281" s="10" t="s">
        <v>767</v>
      </c>
      <c r="D1281" s="17"/>
      <c r="E1281" s="10" t="s">
        <v>67</v>
      </c>
      <c r="F1281" s="10" t="s">
        <v>67</v>
      </c>
      <c r="G1281" s="10" t="s">
        <v>67</v>
      </c>
      <c r="H1281" s="10" t="s">
        <v>292</v>
      </c>
      <c r="I1281" s="10" t="s">
        <v>292</v>
      </c>
      <c r="J1281" s="10">
        <v>1</v>
      </c>
      <c r="K1281" s="18" t="s">
        <v>5051</v>
      </c>
    </row>
    <row r="1282" spans="1:11" customFormat="1">
      <c r="A1282" s="10">
        <v>7428</v>
      </c>
      <c r="B1282" s="10" t="s">
        <v>5052</v>
      </c>
      <c r="C1282" s="10" t="s">
        <v>869</v>
      </c>
      <c r="D1282" s="17"/>
      <c r="E1282" s="10" t="s">
        <v>68</v>
      </c>
      <c r="F1282" s="10" t="s">
        <v>67</v>
      </c>
      <c r="G1282" s="10" t="s">
        <v>67</v>
      </c>
      <c r="H1282" s="10" t="s">
        <v>292</v>
      </c>
      <c r="I1282" s="10" t="s">
        <v>292</v>
      </c>
      <c r="J1282" s="10">
        <v>1</v>
      </c>
      <c r="K1282" s="18" t="s">
        <v>5053</v>
      </c>
    </row>
    <row r="1283" spans="1:11" customFormat="1">
      <c r="A1283" s="10">
        <v>7429</v>
      </c>
      <c r="B1283" s="10" t="s">
        <v>5054</v>
      </c>
      <c r="C1283" s="10" t="s">
        <v>869</v>
      </c>
      <c r="D1283" s="17"/>
      <c r="E1283" s="10" t="s">
        <v>68</v>
      </c>
      <c r="F1283" s="10" t="s">
        <v>67</v>
      </c>
      <c r="G1283" s="10" t="s">
        <v>67</v>
      </c>
      <c r="H1283" s="10" t="s">
        <v>292</v>
      </c>
      <c r="I1283" s="10" t="s">
        <v>292</v>
      </c>
      <c r="J1283" s="10">
        <v>1</v>
      </c>
      <c r="K1283" s="18" t="s">
        <v>5053</v>
      </c>
    </row>
    <row r="1284" spans="1:11" customFormat="1">
      <c r="A1284" s="10">
        <v>7459</v>
      </c>
      <c r="B1284" s="10" t="s">
        <v>5055</v>
      </c>
      <c r="C1284" s="10" t="s">
        <v>848</v>
      </c>
      <c r="D1284" s="17"/>
      <c r="E1284" s="10" t="s">
        <v>67</v>
      </c>
      <c r="F1284" s="10" t="s">
        <v>67</v>
      </c>
      <c r="G1284" s="10" t="s">
        <v>67</v>
      </c>
      <c r="H1284" s="10" t="s">
        <v>292</v>
      </c>
      <c r="I1284" s="10" t="s">
        <v>292</v>
      </c>
      <c r="J1284" s="10">
        <v>1</v>
      </c>
      <c r="K1284" s="18" t="s">
        <v>1087</v>
      </c>
    </row>
    <row r="1285" spans="1:11">
      <c r="A1285" s="10">
        <v>7460</v>
      </c>
      <c r="B1285" s="10" t="s">
        <v>1084</v>
      </c>
      <c r="C1285" s="10" t="s">
        <v>848</v>
      </c>
      <c r="D1285" s="17">
        <v>1111</v>
      </c>
      <c r="E1285" s="10" t="s">
        <v>67</v>
      </c>
      <c r="F1285" s="10" t="s">
        <v>68</v>
      </c>
      <c r="G1285" s="10" t="s">
        <v>67</v>
      </c>
      <c r="H1285" s="10" t="s">
        <v>1085</v>
      </c>
      <c r="I1285" s="10" t="s">
        <v>1086</v>
      </c>
      <c r="J1285" s="10">
        <v>1</v>
      </c>
      <c r="K1285" s="18" t="s">
        <v>1087</v>
      </c>
    </row>
    <row r="1286" spans="1:11">
      <c r="A1286" s="10">
        <v>7461</v>
      </c>
      <c r="B1286" s="10" t="s">
        <v>1088</v>
      </c>
      <c r="C1286" s="10" t="s">
        <v>848</v>
      </c>
      <c r="D1286" s="17">
        <v>1107</v>
      </c>
      <c r="E1286" s="10" t="s">
        <v>68</v>
      </c>
      <c r="F1286" s="10" t="s">
        <v>68</v>
      </c>
      <c r="G1286" s="10" t="s">
        <v>67</v>
      </c>
      <c r="H1286" s="10" t="s">
        <v>1089</v>
      </c>
      <c r="I1286" s="10" t="s">
        <v>1090</v>
      </c>
      <c r="J1286" s="10">
        <v>1</v>
      </c>
      <c r="K1286" s="18" t="s">
        <v>1087</v>
      </c>
    </row>
    <row r="1287" spans="1:11" customFormat="1">
      <c r="A1287" s="10">
        <v>7463</v>
      </c>
      <c r="B1287" s="10" t="s">
        <v>5056</v>
      </c>
      <c r="C1287" s="10" t="s">
        <v>591</v>
      </c>
      <c r="D1287" s="17"/>
      <c r="E1287" s="10" t="s">
        <v>68</v>
      </c>
      <c r="F1287" s="10" t="s">
        <v>67</v>
      </c>
      <c r="G1287" s="10" t="s">
        <v>67</v>
      </c>
      <c r="H1287" s="10" t="s">
        <v>292</v>
      </c>
      <c r="I1287" s="10" t="s">
        <v>292</v>
      </c>
      <c r="J1287" s="10">
        <v>1</v>
      </c>
      <c r="K1287" s="18" t="s">
        <v>5057</v>
      </c>
    </row>
    <row r="1288" spans="1:11" customFormat="1">
      <c r="A1288" s="10">
        <v>7464</v>
      </c>
      <c r="B1288" s="10" t="s">
        <v>5058</v>
      </c>
      <c r="C1288" s="10" t="s">
        <v>591</v>
      </c>
      <c r="D1288" s="17"/>
      <c r="E1288" s="10" t="s">
        <v>67</v>
      </c>
      <c r="F1288" s="10" t="s">
        <v>67</v>
      </c>
      <c r="G1288" s="10" t="s">
        <v>67</v>
      </c>
      <c r="H1288" s="10" t="s">
        <v>292</v>
      </c>
      <c r="I1288" s="10" t="s">
        <v>292</v>
      </c>
      <c r="J1288" s="10">
        <v>1</v>
      </c>
      <c r="K1288" s="18" t="s">
        <v>5057</v>
      </c>
    </row>
    <row r="1289" spans="1:11" customFormat="1">
      <c r="A1289" s="10">
        <v>7465</v>
      </c>
      <c r="B1289" s="10" t="s">
        <v>5059</v>
      </c>
      <c r="C1289" s="10" t="s">
        <v>591</v>
      </c>
      <c r="D1289" s="17"/>
      <c r="E1289" s="10" t="s">
        <v>67</v>
      </c>
      <c r="F1289" s="10" t="s">
        <v>67</v>
      </c>
      <c r="G1289" s="10" t="s">
        <v>67</v>
      </c>
      <c r="H1289" s="10" t="s">
        <v>292</v>
      </c>
      <c r="I1289" s="10" t="s">
        <v>292</v>
      </c>
      <c r="J1289" s="10">
        <v>1</v>
      </c>
      <c r="K1289" s="18" t="s">
        <v>5057</v>
      </c>
    </row>
    <row r="1290" spans="1:11" customFormat="1">
      <c r="A1290" s="10">
        <v>7466</v>
      </c>
      <c r="B1290" s="10" t="s">
        <v>5060</v>
      </c>
      <c r="C1290" s="10" t="s">
        <v>591</v>
      </c>
      <c r="D1290" s="17"/>
      <c r="E1290" s="10" t="s">
        <v>67</v>
      </c>
      <c r="F1290" s="10" t="s">
        <v>67</v>
      </c>
      <c r="G1290" s="10" t="s">
        <v>67</v>
      </c>
      <c r="H1290" s="10" t="s">
        <v>292</v>
      </c>
      <c r="I1290" s="10" t="s">
        <v>292</v>
      </c>
      <c r="J1290" s="10">
        <v>1</v>
      </c>
      <c r="K1290" s="18" t="s">
        <v>5057</v>
      </c>
    </row>
    <row r="1291" spans="1:11" customFormat="1">
      <c r="A1291" s="10">
        <v>7477</v>
      </c>
      <c r="B1291" s="10" t="s">
        <v>5061</v>
      </c>
      <c r="C1291" s="10" t="s">
        <v>767</v>
      </c>
      <c r="D1291" s="17"/>
      <c r="E1291" s="10" t="s">
        <v>4</v>
      </c>
      <c r="F1291" s="10" t="s">
        <v>67</v>
      </c>
      <c r="G1291" s="10" t="s">
        <v>67</v>
      </c>
      <c r="H1291" s="10" t="s">
        <v>292</v>
      </c>
      <c r="I1291" s="10" t="s">
        <v>292</v>
      </c>
      <c r="J1291" s="10">
        <v>1</v>
      </c>
      <c r="K1291" s="18" t="s">
        <v>5062</v>
      </c>
    </row>
    <row r="1292" spans="1:11" customFormat="1">
      <c r="A1292" s="10">
        <v>7478</v>
      </c>
      <c r="B1292" s="10" t="s">
        <v>5063</v>
      </c>
      <c r="C1292" s="10" t="s">
        <v>767</v>
      </c>
      <c r="D1292" s="17"/>
      <c r="E1292" s="10" t="s">
        <v>68</v>
      </c>
      <c r="F1292" s="10" t="s">
        <v>67</v>
      </c>
      <c r="G1292" s="10" t="s">
        <v>67</v>
      </c>
      <c r="H1292" s="10" t="s">
        <v>292</v>
      </c>
      <c r="I1292" s="10" t="s">
        <v>292</v>
      </c>
      <c r="J1292" s="10">
        <v>1</v>
      </c>
      <c r="K1292" s="18" t="s">
        <v>5064</v>
      </c>
    </row>
    <row r="1293" spans="1:11" customFormat="1">
      <c r="A1293" s="10">
        <v>7479</v>
      </c>
      <c r="B1293" s="10" t="s">
        <v>5065</v>
      </c>
      <c r="C1293" s="10" t="s">
        <v>767</v>
      </c>
      <c r="D1293" s="17"/>
      <c r="E1293" s="10" t="s">
        <v>68</v>
      </c>
      <c r="F1293" s="10" t="s">
        <v>67</v>
      </c>
      <c r="G1293" s="10" t="s">
        <v>67</v>
      </c>
      <c r="H1293" s="10" t="s">
        <v>292</v>
      </c>
      <c r="I1293" s="10" t="s">
        <v>292</v>
      </c>
      <c r="J1293" s="10">
        <v>1</v>
      </c>
      <c r="K1293" s="18" t="s">
        <v>5064</v>
      </c>
    </row>
    <row r="1294" spans="1:11" customFormat="1">
      <c r="A1294" s="10">
        <v>7486</v>
      </c>
      <c r="B1294" s="10" t="s">
        <v>5066</v>
      </c>
      <c r="C1294" s="10" t="s">
        <v>743</v>
      </c>
      <c r="D1294" s="17"/>
      <c r="E1294" s="10" t="s">
        <v>4</v>
      </c>
      <c r="F1294" s="10" t="s">
        <v>67</v>
      </c>
      <c r="G1294" s="10" t="s">
        <v>67</v>
      </c>
      <c r="H1294" s="10" t="s">
        <v>4</v>
      </c>
      <c r="I1294" s="10" t="s">
        <v>4</v>
      </c>
      <c r="J1294" s="10">
        <v>1</v>
      </c>
      <c r="K1294" s="18" t="s">
        <v>5067</v>
      </c>
    </row>
    <row r="1295" spans="1:11" customFormat="1">
      <c r="A1295" s="10">
        <v>7492</v>
      </c>
      <c r="B1295" s="10" t="s">
        <v>5068</v>
      </c>
      <c r="C1295" s="10" t="s">
        <v>743</v>
      </c>
      <c r="D1295" s="17"/>
      <c r="E1295" s="10" t="s">
        <v>68</v>
      </c>
      <c r="F1295" s="10" t="s">
        <v>67</v>
      </c>
      <c r="G1295" s="10" t="s">
        <v>67</v>
      </c>
      <c r="H1295" s="10" t="s">
        <v>292</v>
      </c>
      <c r="I1295" s="10" t="s">
        <v>292</v>
      </c>
      <c r="J1295" s="10">
        <v>1</v>
      </c>
      <c r="K1295" s="18" t="s">
        <v>5067</v>
      </c>
    </row>
    <row r="1296" spans="1:11" customFormat="1">
      <c r="A1296" s="10">
        <v>7493</v>
      </c>
      <c r="B1296" s="10" t="s">
        <v>5069</v>
      </c>
      <c r="C1296" s="10" t="s">
        <v>743</v>
      </c>
      <c r="D1296" s="17"/>
      <c r="E1296" s="10" t="s">
        <v>68</v>
      </c>
      <c r="F1296" s="10" t="s">
        <v>67</v>
      </c>
      <c r="G1296" s="10" t="s">
        <v>67</v>
      </c>
      <c r="H1296" s="10" t="s">
        <v>292</v>
      </c>
      <c r="I1296" s="10" t="s">
        <v>292</v>
      </c>
      <c r="J1296" s="10">
        <v>1</v>
      </c>
      <c r="K1296" s="18" t="s">
        <v>5067</v>
      </c>
    </row>
    <row r="1297" spans="1:11">
      <c r="A1297" s="10">
        <v>7501</v>
      </c>
      <c r="B1297" s="10" t="s">
        <v>1091</v>
      </c>
      <c r="C1297" s="10" t="s">
        <v>788</v>
      </c>
      <c r="D1297" s="17">
        <v>1088</v>
      </c>
      <c r="E1297" s="10" t="s">
        <v>4</v>
      </c>
      <c r="F1297" s="10" t="s">
        <v>68</v>
      </c>
      <c r="G1297" s="10" t="s">
        <v>67</v>
      </c>
      <c r="H1297" s="10" t="s">
        <v>1092</v>
      </c>
      <c r="I1297" s="10" t="s">
        <v>210</v>
      </c>
      <c r="J1297" s="10">
        <v>1</v>
      </c>
      <c r="K1297" s="18" t="s">
        <v>1093</v>
      </c>
    </row>
    <row r="1298" spans="1:11">
      <c r="A1298" s="10">
        <v>7502</v>
      </c>
      <c r="B1298" s="10" t="s">
        <v>1094</v>
      </c>
      <c r="C1298" s="10" t="s">
        <v>788</v>
      </c>
      <c r="D1298" s="17">
        <v>1060</v>
      </c>
      <c r="E1298" s="10" t="s">
        <v>4</v>
      </c>
      <c r="F1298" s="10" t="s">
        <v>68</v>
      </c>
      <c r="G1298" s="10" t="s">
        <v>4</v>
      </c>
      <c r="H1298" s="10" t="s">
        <v>1095</v>
      </c>
      <c r="I1298" s="10" t="s">
        <v>211</v>
      </c>
      <c r="J1298" s="10">
        <v>1</v>
      </c>
      <c r="K1298" s="18" t="s">
        <v>1096</v>
      </c>
    </row>
    <row r="1299" spans="1:11" customFormat="1">
      <c r="A1299" s="10">
        <v>7503</v>
      </c>
      <c r="B1299" s="10" t="s">
        <v>5070</v>
      </c>
      <c r="C1299" s="10" t="s">
        <v>788</v>
      </c>
      <c r="D1299" s="17">
        <v>1091</v>
      </c>
      <c r="E1299" s="10" t="s">
        <v>68</v>
      </c>
      <c r="F1299" s="10" t="s">
        <v>67</v>
      </c>
      <c r="G1299" s="10" t="s">
        <v>67</v>
      </c>
      <c r="H1299" s="10" t="s">
        <v>292</v>
      </c>
      <c r="I1299" s="10" t="s">
        <v>292</v>
      </c>
      <c r="J1299" s="10">
        <v>1</v>
      </c>
      <c r="K1299" s="18" t="s">
        <v>5071</v>
      </c>
    </row>
    <row r="1300" spans="1:11" customFormat="1">
      <c r="A1300" s="10">
        <v>7507</v>
      </c>
      <c r="B1300" s="10" t="s">
        <v>5072</v>
      </c>
      <c r="C1300" s="10" t="s">
        <v>738</v>
      </c>
      <c r="D1300" s="17"/>
      <c r="E1300" s="10" t="s">
        <v>68</v>
      </c>
      <c r="F1300" s="10" t="s">
        <v>67</v>
      </c>
      <c r="G1300" s="10" t="s">
        <v>67</v>
      </c>
      <c r="H1300" s="10" t="s">
        <v>292</v>
      </c>
      <c r="I1300" s="10" t="s">
        <v>292</v>
      </c>
      <c r="J1300" s="10">
        <v>1</v>
      </c>
      <c r="K1300" s="18" t="s">
        <v>5073</v>
      </c>
    </row>
    <row r="1301" spans="1:11" customFormat="1">
      <c r="A1301" s="22">
        <v>7533</v>
      </c>
      <c r="B1301" s="20" t="s">
        <v>5083</v>
      </c>
      <c r="C1301" s="20" t="s">
        <v>5084</v>
      </c>
      <c r="D1301" s="17"/>
      <c r="E1301" s="20" t="s">
        <v>68</v>
      </c>
      <c r="F1301" s="20" t="s">
        <v>67</v>
      </c>
      <c r="G1301" s="20" t="s">
        <v>67</v>
      </c>
      <c r="H1301" s="20" t="s">
        <v>292</v>
      </c>
      <c r="I1301" s="20" t="s">
        <v>292</v>
      </c>
      <c r="J1301" s="22">
        <v>1</v>
      </c>
      <c r="K1301" s="21" t="s">
        <v>5085</v>
      </c>
    </row>
    <row r="1302" spans="1:11" customFormat="1">
      <c r="A1302" s="22">
        <v>7534</v>
      </c>
      <c r="B1302" s="20" t="s">
        <v>5086</v>
      </c>
      <c r="C1302" s="20" t="s">
        <v>5084</v>
      </c>
      <c r="D1302" s="22">
        <v>1073</v>
      </c>
      <c r="E1302" s="20" t="s">
        <v>67</v>
      </c>
      <c r="F1302" s="20" t="s">
        <v>67</v>
      </c>
      <c r="G1302" s="20" t="s">
        <v>67</v>
      </c>
      <c r="H1302" s="20" t="s">
        <v>4</v>
      </c>
      <c r="I1302" s="20" t="s">
        <v>4</v>
      </c>
      <c r="J1302" s="22">
        <v>1</v>
      </c>
      <c r="K1302" s="21" t="s">
        <v>5087</v>
      </c>
    </row>
    <row r="1303" spans="1:11" customFormat="1">
      <c r="A1303" s="22">
        <v>7535</v>
      </c>
      <c r="B1303" s="20" t="s">
        <v>5088</v>
      </c>
      <c r="C1303" s="20" t="s">
        <v>5084</v>
      </c>
      <c r="D1303" s="17"/>
      <c r="E1303" s="20" t="s">
        <v>4</v>
      </c>
      <c r="F1303" s="20" t="s">
        <v>67</v>
      </c>
      <c r="G1303" s="20" t="s">
        <v>67</v>
      </c>
      <c r="H1303" s="20" t="s">
        <v>292</v>
      </c>
      <c r="I1303" s="20" t="s">
        <v>292</v>
      </c>
      <c r="J1303" s="22">
        <v>1</v>
      </c>
      <c r="K1303" s="21" t="s">
        <v>5089</v>
      </c>
    </row>
    <row r="1304" spans="1:11" customFormat="1">
      <c r="A1304" s="22">
        <v>7536</v>
      </c>
      <c r="B1304" s="20" t="s">
        <v>5090</v>
      </c>
      <c r="C1304" s="20" t="s">
        <v>5084</v>
      </c>
      <c r="D1304" s="17"/>
      <c r="E1304" s="20" t="s">
        <v>4</v>
      </c>
      <c r="F1304" s="20" t="s">
        <v>67</v>
      </c>
      <c r="G1304" s="20" t="s">
        <v>67</v>
      </c>
      <c r="H1304" s="20" t="s">
        <v>292</v>
      </c>
      <c r="I1304" s="20" t="s">
        <v>292</v>
      </c>
      <c r="J1304" s="22">
        <v>1</v>
      </c>
      <c r="K1304" s="21" t="s">
        <v>5089</v>
      </c>
    </row>
    <row r="1305" spans="1:11" customFormat="1">
      <c r="A1305" s="22">
        <v>7555</v>
      </c>
      <c r="B1305" s="20" t="s">
        <v>5091</v>
      </c>
      <c r="C1305" s="20" t="s">
        <v>5084</v>
      </c>
      <c r="D1305" s="17"/>
      <c r="E1305" s="20" t="s">
        <v>68</v>
      </c>
      <c r="F1305" s="20" t="s">
        <v>67</v>
      </c>
      <c r="G1305" s="20" t="s">
        <v>67</v>
      </c>
      <c r="H1305" s="20" t="s">
        <v>4</v>
      </c>
      <c r="I1305" s="20" t="s">
        <v>4</v>
      </c>
      <c r="J1305" s="22">
        <v>1</v>
      </c>
      <c r="K1305" s="21" t="s">
        <v>5092</v>
      </c>
    </row>
    <row r="1306" spans="1:11" customFormat="1">
      <c r="A1306" s="22">
        <v>7557</v>
      </c>
      <c r="B1306" s="20" t="s">
        <v>5093</v>
      </c>
      <c r="C1306" s="20" t="s">
        <v>5084</v>
      </c>
      <c r="D1306" s="24">
        <v>1097</v>
      </c>
      <c r="E1306" s="20" t="s">
        <v>67</v>
      </c>
      <c r="F1306" s="20" t="s">
        <v>67</v>
      </c>
      <c r="G1306" s="20" t="s">
        <v>67</v>
      </c>
      <c r="H1306" s="20" t="s">
        <v>5094</v>
      </c>
      <c r="I1306" s="20" t="s">
        <v>292</v>
      </c>
      <c r="J1306" s="22">
        <v>1</v>
      </c>
      <c r="K1306" s="21" t="s">
        <v>5095</v>
      </c>
    </row>
    <row r="1307" spans="1:11" customFormat="1">
      <c r="A1307" s="22">
        <v>7562</v>
      </c>
      <c r="B1307" s="20" t="s">
        <v>5096</v>
      </c>
      <c r="C1307" s="20" t="s">
        <v>5084</v>
      </c>
      <c r="D1307" s="22">
        <v>1104</v>
      </c>
      <c r="E1307" s="20" t="s">
        <v>67</v>
      </c>
      <c r="F1307" s="20" t="s">
        <v>67</v>
      </c>
      <c r="G1307" s="20" t="s">
        <v>67</v>
      </c>
      <c r="H1307" s="20" t="s">
        <v>5097</v>
      </c>
      <c r="I1307" s="20" t="s">
        <v>292</v>
      </c>
      <c r="J1307" s="22">
        <v>1</v>
      </c>
      <c r="K1307" s="21" t="s">
        <v>5095</v>
      </c>
    </row>
    <row r="1308" spans="1:11" customFormat="1">
      <c r="A1308" s="22">
        <v>7565</v>
      </c>
      <c r="B1308" s="20" t="s">
        <v>5098</v>
      </c>
      <c r="C1308" s="20" t="s">
        <v>5084</v>
      </c>
      <c r="D1308" s="17"/>
      <c r="E1308" s="20" t="s">
        <v>68</v>
      </c>
      <c r="F1308" s="20" t="s">
        <v>67</v>
      </c>
      <c r="G1308" s="20" t="s">
        <v>67</v>
      </c>
      <c r="H1308" s="20" t="s">
        <v>292</v>
      </c>
      <c r="I1308" s="20" t="s">
        <v>292</v>
      </c>
      <c r="J1308" s="22">
        <v>1</v>
      </c>
      <c r="K1308" s="21" t="s">
        <v>5099</v>
      </c>
    </row>
    <row r="1309" spans="1:11" customFormat="1">
      <c r="A1309" s="22">
        <v>7566</v>
      </c>
      <c r="B1309" s="20" t="s">
        <v>5100</v>
      </c>
      <c r="C1309" s="20" t="s">
        <v>5084</v>
      </c>
      <c r="D1309" s="17"/>
      <c r="E1309" s="20" t="s">
        <v>68</v>
      </c>
      <c r="F1309" s="20" t="s">
        <v>67</v>
      </c>
      <c r="G1309" s="20" t="s">
        <v>67</v>
      </c>
      <c r="H1309" s="20" t="s">
        <v>292</v>
      </c>
      <c r="I1309" s="20" t="s">
        <v>292</v>
      </c>
      <c r="J1309" s="22">
        <v>1</v>
      </c>
      <c r="K1309" s="21" t="s">
        <v>5099</v>
      </c>
    </row>
    <row r="1310" spans="1:11" customFormat="1">
      <c r="A1310" s="22">
        <v>7574</v>
      </c>
      <c r="B1310" s="20" t="s">
        <v>5101</v>
      </c>
      <c r="C1310" s="20" t="s">
        <v>5084</v>
      </c>
      <c r="D1310" s="17"/>
      <c r="E1310" s="20" t="s">
        <v>68</v>
      </c>
      <c r="F1310" s="20" t="s">
        <v>67</v>
      </c>
      <c r="G1310" s="20" t="s">
        <v>67</v>
      </c>
      <c r="H1310" s="20" t="s">
        <v>292</v>
      </c>
      <c r="I1310" s="20" t="s">
        <v>292</v>
      </c>
      <c r="J1310" s="22">
        <v>1</v>
      </c>
      <c r="K1310" s="21" t="s">
        <v>5099</v>
      </c>
    </row>
    <row r="1311" spans="1:11" customFormat="1">
      <c r="A1311" s="22">
        <v>7575</v>
      </c>
      <c r="B1311" s="20" t="s">
        <v>5102</v>
      </c>
      <c r="C1311" s="20" t="s">
        <v>5084</v>
      </c>
      <c r="D1311" s="17"/>
      <c r="E1311" s="20" t="s">
        <v>68</v>
      </c>
      <c r="F1311" s="20" t="s">
        <v>67</v>
      </c>
      <c r="G1311" s="20" t="s">
        <v>67</v>
      </c>
      <c r="H1311" s="20" t="s">
        <v>292</v>
      </c>
      <c r="I1311" s="20" t="s">
        <v>292</v>
      </c>
      <c r="J1311" s="22">
        <v>1</v>
      </c>
      <c r="K1311" s="21" t="s">
        <v>5099</v>
      </c>
    </row>
    <row r="1312" spans="1:11" customFormat="1">
      <c r="A1312" s="22">
        <v>7580</v>
      </c>
      <c r="B1312" s="20" t="s">
        <v>5103</v>
      </c>
      <c r="C1312" s="20" t="s">
        <v>5084</v>
      </c>
      <c r="D1312" s="17"/>
      <c r="E1312" s="20" t="s">
        <v>67</v>
      </c>
      <c r="F1312" s="20" t="s">
        <v>67</v>
      </c>
      <c r="G1312" s="20" t="s">
        <v>67</v>
      </c>
      <c r="H1312" s="20" t="s">
        <v>292</v>
      </c>
      <c r="I1312" s="20" t="s">
        <v>292</v>
      </c>
      <c r="J1312" s="22">
        <v>1</v>
      </c>
      <c r="K1312" s="21" t="s">
        <v>5104</v>
      </c>
    </row>
    <row r="1313" spans="1:11" customFormat="1">
      <c r="A1313" s="22">
        <v>7588</v>
      </c>
      <c r="B1313" s="20" t="s">
        <v>5105</v>
      </c>
      <c r="C1313" s="20" t="s">
        <v>5084</v>
      </c>
      <c r="D1313" s="17"/>
      <c r="E1313" s="20" t="s">
        <v>68</v>
      </c>
      <c r="F1313" s="20" t="s">
        <v>67</v>
      </c>
      <c r="G1313" s="20" t="s">
        <v>67</v>
      </c>
      <c r="H1313" s="20" t="s">
        <v>292</v>
      </c>
      <c r="I1313" s="20" t="s">
        <v>292</v>
      </c>
      <c r="J1313" s="22">
        <v>1</v>
      </c>
      <c r="K1313" s="21" t="s">
        <v>5106</v>
      </c>
    </row>
    <row r="1314" spans="1:11" customFormat="1">
      <c r="A1314" s="22">
        <v>7610</v>
      </c>
      <c r="B1314" s="20" t="s">
        <v>5107</v>
      </c>
      <c r="C1314" s="20" t="s">
        <v>5084</v>
      </c>
      <c r="D1314" s="22">
        <v>1102</v>
      </c>
      <c r="E1314" s="20" t="s">
        <v>67</v>
      </c>
      <c r="F1314" s="20" t="s">
        <v>67</v>
      </c>
      <c r="G1314" s="20" t="s">
        <v>67</v>
      </c>
      <c r="H1314" s="20" t="s">
        <v>5108</v>
      </c>
      <c r="I1314" s="20" t="s">
        <v>320</v>
      </c>
      <c r="J1314" s="22">
        <v>1</v>
      </c>
      <c r="K1314" s="21" t="s">
        <v>5109</v>
      </c>
    </row>
    <row r="1315" spans="1:11" customFormat="1">
      <c r="A1315" s="22">
        <v>7614</v>
      </c>
      <c r="B1315" s="20" t="s">
        <v>5110</v>
      </c>
      <c r="C1315" s="20" t="s">
        <v>5084</v>
      </c>
      <c r="D1315" s="17"/>
      <c r="E1315" s="20" t="s">
        <v>68</v>
      </c>
      <c r="F1315" s="20" t="s">
        <v>67</v>
      </c>
      <c r="G1315" s="20" t="s">
        <v>67</v>
      </c>
      <c r="H1315" s="20" t="s">
        <v>292</v>
      </c>
      <c r="I1315" s="20" t="s">
        <v>292</v>
      </c>
      <c r="J1315" s="22">
        <v>1</v>
      </c>
      <c r="K1315" s="21" t="s">
        <v>5111</v>
      </c>
    </row>
    <row r="1316" spans="1:11" customFormat="1">
      <c r="A1316" s="22">
        <v>7615</v>
      </c>
      <c r="B1316" s="20" t="s">
        <v>5112</v>
      </c>
      <c r="C1316" s="20" t="s">
        <v>5084</v>
      </c>
      <c r="D1316" s="17"/>
      <c r="E1316" s="20" t="s">
        <v>68</v>
      </c>
      <c r="F1316" s="20" t="s">
        <v>67</v>
      </c>
      <c r="G1316" s="20" t="s">
        <v>67</v>
      </c>
      <c r="H1316" s="20" t="s">
        <v>292</v>
      </c>
      <c r="I1316" s="20" t="s">
        <v>292</v>
      </c>
      <c r="J1316" s="22">
        <v>1</v>
      </c>
      <c r="K1316" s="21" t="s">
        <v>5111</v>
      </c>
    </row>
    <row r="1317" spans="1:11" customFormat="1">
      <c r="A1317" s="22">
        <v>7623</v>
      </c>
      <c r="B1317" s="20" t="s">
        <v>5113</v>
      </c>
      <c r="C1317" s="20" t="s">
        <v>5084</v>
      </c>
      <c r="D1317" s="17"/>
      <c r="E1317" s="20" t="s">
        <v>68</v>
      </c>
      <c r="F1317" s="20" t="s">
        <v>67</v>
      </c>
      <c r="G1317" s="20" t="s">
        <v>67</v>
      </c>
      <c r="H1317" s="20" t="s">
        <v>292</v>
      </c>
      <c r="I1317" s="20" t="s">
        <v>292</v>
      </c>
      <c r="J1317" s="22">
        <v>1</v>
      </c>
      <c r="K1317" s="21" t="s">
        <v>5114</v>
      </c>
    </row>
    <row r="1318" spans="1:11" customFormat="1">
      <c r="A1318" s="22">
        <v>7624</v>
      </c>
      <c r="B1318" s="20" t="s">
        <v>5115</v>
      </c>
      <c r="C1318" s="20" t="s">
        <v>5084</v>
      </c>
      <c r="D1318" s="17"/>
      <c r="E1318" s="20" t="s">
        <v>68</v>
      </c>
      <c r="F1318" s="20" t="s">
        <v>67</v>
      </c>
      <c r="G1318" s="20" t="s">
        <v>67</v>
      </c>
      <c r="H1318" s="20" t="s">
        <v>292</v>
      </c>
      <c r="I1318" s="20" t="s">
        <v>292</v>
      </c>
      <c r="J1318" s="22">
        <v>1</v>
      </c>
      <c r="K1318" s="21" t="s">
        <v>5114</v>
      </c>
    </row>
    <row r="1319" spans="1:11" customFormat="1">
      <c r="A1319" s="22">
        <v>7626</v>
      </c>
      <c r="B1319" s="20" t="s">
        <v>5116</v>
      </c>
      <c r="C1319" s="20" t="s">
        <v>5084</v>
      </c>
      <c r="D1319" s="17"/>
      <c r="E1319" s="20" t="s">
        <v>68</v>
      </c>
      <c r="F1319" s="20" t="s">
        <v>67</v>
      </c>
      <c r="G1319" s="20" t="s">
        <v>67</v>
      </c>
      <c r="H1319" s="20" t="s">
        <v>292</v>
      </c>
      <c r="I1319" s="20" t="s">
        <v>292</v>
      </c>
      <c r="J1319" s="22">
        <v>1</v>
      </c>
      <c r="K1319" s="21" t="s">
        <v>5114</v>
      </c>
    </row>
    <row r="1320" spans="1:11" customFormat="1">
      <c r="A1320" s="22">
        <v>7627</v>
      </c>
      <c r="B1320" s="20" t="s">
        <v>5117</v>
      </c>
      <c r="C1320" s="20" t="s">
        <v>5084</v>
      </c>
      <c r="D1320" s="17"/>
      <c r="E1320" s="20" t="s">
        <v>67</v>
      </c>
      <c r="F1320" s="20" t="s">
        <v>67</v>
      </c>
      <c r="G1320" s="20" t="s">
        <v>67</v>
      </c>
      <c r="H1320" s="20" t="s">
        <v>292</v>
      </c>
      <c r="I1320" s="20" t="s">
        <v>292</v>
      </c>
      <c r="J1320" s="22">
        <v>1</v>
      </c>
      <c r="K1320" s="21" t="s">
        <v>5118</v>
      </c>
    </row>
    <row r="1321" spans="1:11" customFormat="1">
      <c r="A1321" s="22">
        <v>7628</v>
      </c>
      <c r="B1321" s="20" t="s">
        <v>5119</v>
      </c>
      <c r="C1321" s="20" t="s">
        <v>5084</v>
      </c>
      <c r="D1321" s="17"/>
      <c r="E1321" s="20" t="s">
        <v>68</v>
      </c>
      <c r="F1321" s="20" t="s">
        <v>67</v>
      </c>
      <c r="G1321" s="20" t="s">
        <v>67</v>
      </c>
      <c r="H1321" s="20" t="s">
        <v>292</v>
      </c>
      <c r="I1321" s="20" t="s">
        <v>292</v>
      </c>
      <c r="J1321" s="22">
        <v>1</v>
      </c>
      <c r="K1321" s="21" t="s">
        <v>5118</v>
      </c>
    </row>
    <row r="1322" spans="1:11" customFormat="1">
      <c r="A1322" s="22">
        <v>7637</v>
      </c>
      <c r="B1322" s="20" t="s">
        <v>5120</v>
      </c>
      <c r="C1322" s="20" t="s">
        <v>5084</v>
      </c>
      <c r="D1322" s="17"/>
      <c r="E1322" s="20" t="s">
        <v>68</v>
      </c>
      <c r="F1322" s="20" t="s">
        <v>67</v>
      </c>
      <c r="G1322" s="20" t="s">
        <v>67</v>
      </c>
      <c r="H1322" s="20" t="s">
        <v>292</v>
      </c>
      <c r="I1322" s="20" t="s">
        <v>292</v>
      </c>
      <c r="J1322" s="22">
        <v>1</v>
      </c>
      <c r="K1322" s="21" t="s">
        <v>5121</v>
      </c>
    </row>
    <row r="1323" spans="1:11" customFormat="1">
      <c r="A1323" s="22">
        <v>7662</v>
      </c>
      <c r="B1323" s="20" t="s">
        <v>5122</v>
      </c>
      <c r="C1323" s="20" t="s">
        <v>5084</v>
      </c>
      <c r="D1323" s="17"/>
      <c r="E1323" s="20" t="s">
        <v>68</v>
      </c>
      <c r="F1323" s="20" t="s">
        <v>67</v>
      </c>
      <c r="G1323" s="20" t="s">
        <v>67</v>
      </c>
      <c r="H1323" s="20" t="s">
        <v>292</v>
      </c>
      <c r="I1323" s="20" t="s">
        <v>292</v>
      </c>
      <c r="J1323" s="22">
        <v>1</v>
      </c>
      <c r="K1323" s="21" t="s">
        <v>5121</v>
      </c>
    </row>
    <row r="1324" spans="1:11" customFormat="1">
      <c r="A1324" s="22">
        <v>7663</v>
      </c>
      <c r="B1324" s="20" t="s">
        <v>5123</v>
      </c>
      <c r="C1324" s="20" t="s">
        <v>5084</v>
      </c>
      <c r="D1324" s="17"/>
      <c r="E1324" s="20" t="s">
        <v>68</v>
      </c>
      <c r="F1324" s="20" t="s">
        <v>67</v>
      </c>
      <c r="G1324" s="20" t="s">
        <v>67</v>
      </c>
      <c r="H1324" s="20" t="s">
        <v>292</v>
      </c>
      <c r="I1324" s="20" t="s">
        <v>292</v>
      </c>
      <c r="J1324" s="22">
        <v>1</v>
      </c>
      <c r="K1324" s="21" t="s">
        <v>5121</v>
      </c>
    </row>
    <row r="1325" spans="1:11" customFormat="1">
      <c r="A1325" s="22">
        <v>7665</v>
      </c>
      <c r="B1325" s="20" t="s">
        <v>5124</v>
      </c>
      <c r="C1325" s="20" t="s">
        <v>5084</v>
      </c>
      <c r="D1325" s="17"/>
      <c r="E1325" s="20" t="s">
        <v>68</v>
      </c>
      <c r="F1325" s="20" t="s">
        <v>67</v>
      </c>
      <c r="G1325" s="20" t="s">
        <v>67</v>
      </c>
      <c r="H1325" s="20" t="s">
        <v>292</v>
      </c>
      <c r="I1325" s="20" t="s">
        <v>292</v>
      </c>
      <c r="J1325" s="22">
        <v>1</v>
      </c>
      <c r="K1325" s="21" t="s">
        <v>5121</v>
      </c>
    </row>
    <row r="1326" spans="1:11" customFormat="1">
      <c r="A1326" s="22">
        <v>7666</v>
      </c>
      <c r="B1326" s="20" t="s">
        <v>5125</v>
      </c>
      <c r="C1326" s="20" t="s">
        <v>5084</v>
      </c>
      <c r="D1326" s="17"/>
      <c r="E1326" s="20" t="s">
        <v>68</v>
      </c>
      <c r="F1326" s="20" t="s">
        <v>67</v>
      </c>
      <c r="G1326" s="20" t="s">
        <v>67</v>
      </c>
      <c r="H1326" s="20" t="s">
        <v>292</v>
      </c>
      <c r="I1326" s="20" t="s">
        <v>292</v>
      </c>
      <c r="J1326" s="22">
        <v>1</v>
      </c>
      <c r="K1326" s="21" t="s">
        <v>5121</v>
      </c>
    </row>
    <row r="1327" spans="1:11" customFormat="1">
      <c r="A1327" s="22">
        <v>7669</v>
      </c>
      <c r="B1327" s="20" t="s">
        <v>5126</v>
      </c>
      <c r="C1327" s="20" t="s">
        <v>5084</v>
      </c>
      <c r="D1327" s="17"/>
      <c r="E1327" s="20" t="s">
        <v>68</v>
      </c>
      <c r="F1327" s="20" t="s">
        <v>67</v>
      </c>
      <c r="G1327" s="20" t="s">
        <v>67</v>
      </c>
      <c r="H1327" s="20" t="s">
        <v>292</v>
      </c>
      <c r="I1327" s="20" t="s">
        <v>292</v>
      </c>
      <c r="J1327" s="22">
        <v>1</v>
      </c>
      <c r="K1327" s="21" t="s">
        <v>5121</v>
      </c>
    </row>
    <row r="1328" spans="1:11" customFormat="1">
      <c r="A1328" s="22">
        <v>7670</v>
      </c>
      <c r="B1328" s="20" t="s">
        <v>5127</v>
      </c>
      <c r="C1328" s="20" t="s">
        <v>5084</v>
      </c>
      <c r="D1328" s="17"/>
      <c r="E1328" s="20" t="s">
        <v>68</v>
      </c>
      <c r="F1328" s="20" t="s">
        <v>67</v>
      </c>
      <c r="G1328" s="20" t="s">
        <v>67</v>
      </c>
      <c r="H1328" s="20" t="s">
        <v>292</v>
      </c>
      <c r="I1328" s="20" t="s">
        <v>292</v>
      </c>
      <c r="J1328" s="22">
        <v>1</v>
      </c>
      <c r="K1328" s="21" t="s">
        <v>5121</v>
      </c>
    </row>
    <row r="1329" spans="1:11" customFormat="1">
      <c r="A1329" s="22">
        <v>7671</v>
      </c>
      <c r="B1329" s="20" t="s">
        <v>5128</v>
      </c>
      <c r="C1329" s="20" t="s">
        <v>5084</v>
      </c>
      <c r="D1329" s="17"/>
      <c r="E1329" s="20" t="s">
        <v>68</v>
      </c>
      <c r="F1329" s="20" t="s">
        <v>67</v>
      </c>
      <c r="G1329" s="20" t="s">
        <v>67</v>
      </c>
      <c r="H1329" s="20" t="s">
        <v>292</v>
      </c>
      <c r="I1329" s="20" t="s">
        <v>292</v>
      </c>
      <c r="J1329" s="22">
        <v>1</v>
      </c>
      <c r="K1329" s="21" t="s">
        <v>5121</v>
      </c>
    </row>
    <row r="1330" spans="1:11" customFormat="1">
      <c r="A1330" s="22">
        <v>7682</v>
      </c>
      <c r="B1330" s="20" t="s">
        <v>5129</v>
      </c>
      <c r="C1330" s="20" t="s">
        <v>5084</v>
      </c>
      <c r="D1330" s="25">
        <v>1029</v>
      </c>
      <c r="E1330" s="20" t="s">
        <v>4</v>
      </c>
      <c r="F1330" s="20" t="s">
        <v>67</v>
      </c>
      <c r="G1330" s="20" t="s">
        <v>67</v>
      </c>
      <c r="H1330" s="20" t="s">
        <v>5130</v>
      </c>
      <c r="I1330" s="20" t="s">
        <v>4</v>
      </c>
      <c r="J1330" s="22">
        <v>1</v>
      </c>
      <c r="K1330" s="21" t="s">
        <v>5131</v>
      </c>
    </row>
    <row r="1331" spans="1:11" customFormat="1">
      <c r="A1331" s="22">
        <v>7692</v>
      </c>
      <c r="B1331" s="20" t="s">
        <v>5132</v>
      </c>
      <c r="C1331" s="20" t="s">
        <v>5133</v>
      </c>
      <c r="D1331" s="17"/>
      <c r="E1331" s="20" t="s">
        <v>68</v>
      </c>
      <c r="F1331" s="20" t="s">
        <v>67</v>
      </c>
      <c r="G1331" s="20" t="s">
        <v>67</v>
      </c>
      <c r="H1331" s="20" t="s">
        <v>292</v>
      </c>
      <c r="I1331" s="20" t="s">
        <v>292</v>
      </c>
      <c r="J1331" s="22">
        <v>1</v>
      </c>
      <c r="K1331" s="21" t="s">
        <v>5134</v>
      </c>
    </row>
    <row r="1332" spans="1:11">
      <c r="A1332" s="22">
        <v>7693</v>
      </c>
      <c r="B1332" s="20" t="s">
        <v>5135</v>
      </c>
      <c r="C1332" s="20" t="s">
        <v>5133</v>
      </c>
      <c r="E1332" s="20" t="s">
        <v>68</v>
      </c>
      <c r="F1332" s="20" t="s">
        <v>68</v>
      </c>
      <c r="G1332" s="20" t="s">
        <v>67</v>
      </c>
      <c r="H1332" s="20" t="s">
        <v>5136</v>
      </c>
      <c r="I1332" s="20" t="s">
        <v>5137</v>
      </c>
      <c r="J1332" s="22">
        <v>1</v>
      </c>
      <c r="K1332" s="21" t="s">
        <v>5138</v>
      </c>
    </row>
    <row r="1333" spans="1:11" customFormat="1">
      <c r="A1333" s="22">
        <v>7695</v>
      </c>
      <c r="B1333" s="20" t="s">
        <v>5139</v>
      </c>
      <c r="C1333" s="20" t="s">
        <v>5133</v>
      </c>
      <c r="D1333" s="17"/>
      <c r="E1333" s="20" t="s">
        <v>68</v>
      </c>
      <c r="F1333" s="20" t="s">
        <v>67</v>
      </c>
      <c r="G1333" s="20" t="s">
        <v>67</v>
      </c>
      <c r="H1333" s="20" t="s">
        <v>292</v>
      </c>
      <c r="I1333" s="20" t="s">
        <v>292</v>
      </c>
      <c r="J1333" s="22">
        <v>1</v>
      </c>
      <c r="K1333" s="21" t="s">
        <v>5140</v>
      </c>
    </row>
    <row r="1334" spans="1:11" customFormat="1">
      <c r="A1334" s="22">
        <v>7696</v>
      </c>
      <c r="B1334" s="20" t="s">
        <v>5141</v>
      </c>
      <c r="C1334" s="20" t="s">
        <v>5133</v>
      </c>
      <c r="D1334" s="17"/>
      <c r="E1334" s="20" t="s">
        <v>68</v>
      </c>
      <c r="F1334" s="20" t="s">
        <v>67</v>
      </c>
      <c r="G1334" s="20" t="s">
        <v>67</v>
      </c>
      <c r="H1334" s="20" t="s">
        <v>292</v>
      </c>
      <c r="I1334" s="20" t="s">
        <v>292</v>
      </c>
      <c r="J1334" s="22">
        <v>1</v>
      </c>
      <c r="K1334" s="21" t="s">
        <v>5140</v>
      </c>
    </row>
    <row r="1335" spans="1:11" customFormat="1">
      <c r="A1335" s="22">
        <v>7697</v>
      </c>
      <c r="B1335" s="20" t="s">
        <v>5142</v>
      </c>
      <c r="C1335" s="20" t="s">
        <v>3238</v>
      </c>
      <c r="D1335" s="17"/>
      <c r="E1335" s="20" t="s">
        <v>67</v>
      </c>
      <c r="F1335" s="20" t="s">
        <v>67</v>
      </c>
      <c r="G1335" s="20" t="s">
        <v>67</v>
      </c>
      <c r="H1335" s="20" t="s">
        <v>292</v>
      </c>
      <c r="I1335" s="20" t="s">
        <v>292</v>
      </c>
      <c r="J1335" s="22">
        <v>1</v>
      </c>
      <c r="K1335" s="21" t="s">
        <v>5143</v>
      </c>
    </row>
    <row r="1336" spans="1:11" customFormat="1">
      <c r="A1336" s="22">
        <v>7708</v>
      </c>
      <c r="B1336" s="20" t="s">
        <v>5144</v>
      </c>
      <c r="C1336" s="20" t="s">
        <v>2556</v>
      </c>
      <c r="D1336" s="17"/>
      <c r="E1336" s="20" t="s">
        <v>4</v>
      </c>
      <c r="F1336" s="20" t="s">
        <v>67</v>
      </c>
      <c r="G1336" s="20" t="s">
        <v>67</v>
      </c>
      <c r="H1336" s="20" t="s">
        <v>292</v>
      </c>
      <c r="I1336" s="20" t="s">
        <v>292</v>
      </c>
      <c r="J1336" s="22">
        <v>1</v>
      </c>
      <c r="K1336" s="21" t="s">
        <v>5145</v>
      </c>
    </row>
    <row r="1337" spans="1:11" customFormat="1">
      <c r="A1337" s="22">
        <v>7709</v>
      </c>
      <c r="B1337" s="20" t="s">
        <v>5146</v>
      </c>
      <c r="C1337" s="20" t="s">
        <v>2556</v>
      </c>
      <c r="D1337" s="17"/>
      <c r="E1337" s="20" t="s">
        <v>4</v>
      </c>
      <c r="F1337" s="20" t="s">
        <v>67</v>
      </c>
      <c r="G1337" s="20" t="s">
        <v>4</v>
      </c>
      <c r="H1337" s="20" t="s">
        <v>4</v>
      </c>
      <c r="I1337" s="20" t="s">
        <v>4</v>
      </c>
      <c r="J1337" s="22">
        <v>1</v>
      </c>
      <c r="K1337" s="21" t="s">
        <v>5145</v>
      </c>
    </row>
    <row r="1338" spans="1:11" customFormat="1">
      <c r="A1338" s="22">
        <v>7710</v>
      </c>
      <c r="B1338" s="20" t="s">
        <v>5147</v>
      </c>
      <c r="C1338" s="20" t="s">
        <v>2556</v>
      </c>
      <c r="D1338" s="17"/>
      <c r="E1338" s="20" t="s">
        <v>4</v>
      </c>
      <c r="F1338" s="20" t="s">
        <v>67</v>
      </c>
      <c r="G1338" s="20" t="s">
        <v>67</v>
      </c>
      <c r="H1338" s="20" t="s">
        <v>292</v>
      </c>
      <c r="I1338" s="20" t="s">
        <v>292</v>
      </c>
      <c r="J1338" s="22">
        <v>1</v>
      </c>
      <c r="K1338" s="21" t="s">
        <v>5145</v>
      </c>
    </row>
    <row r="1339" spans="1:11" customFormat="1">
      <c r="A1339" s="22">
        <v>7711</v>
      </c>
      <c r="B1339" s="20" t="s">
        <v>5148</v>
      </c>
      <c r="C1339" s="20" t="s">
        <v>5149</v>
      </c>
      <c r="D1339" s="25">
        <v>990</v>
      </c>
      <c r="E1339" s="20" t="s">
        <v>68</v>
      </c>
      <c r="F1339" s="20" t="s">
        <v>67</v>
      </c>
      <c r="G1339" s="20" t="s">
        <v>67</v>
      </c>
      <c r="H1339" s="20" t="s">
        <v>1948</v>
      </c>
      <c r="I1339" s="20" t="s">
        <v>292</v>
      </c>
      <c r="J1339" s="22">
        <v>1</v>
      </c>
      <c r="K1339" s="21" t="s">
        <v>5150</v>
      </c>
    </row>
    <row r="1340" spans="1:11" customFormat="1">
      <c r="A1340" s="22">
        <v>7714</v>
      </c>
      <c r="B1340" s="20" t="s">
        <v>5151</v>
      </c>
      <c r="C1340" s="20" t="s">
        <v>5149</v>
      </c>
      <c r="D1340" s="17"/>
      <c r="E1340" s="20" t="s">
        <v>68</v>
      </c>
      <c r="F1340" s="20" t="s">
        <v>67</v>
      </c>
      <c r="G1340" s="20" t="s">
        <v>67</v>
      </c>
      <c r="H1340" s="20" t="s">
        <v>292</v>
      </c>
      <c r="I1340" s="20" t="s">
        <v>292</v>
      </c>
      <c r="J1340" s="22">
        <v>1</v>
      </c>
      <c r="K1340" s="21" t="s">
        <v>5152</v>
      </c>
    </row>
    <row r="1341" spans="1:11" customFormat="1">
      <c r="A1341" s="22">
        <v>7716</v>
      </c>
      <c r="B1341" s="20" t="s">
        <v>5153</v>
      </c>
      <c r="C1341" s="20" t="s">
        <v>2553</v>
      </c>
      <c r="D1341" s="17"/>
      <c r="E1341" s="20" t="s">
        <v>67</v>
      </c>
      <c r="F1341" s="20" t="s">
        <v>67</v>
      </c>
      <c r="G1341" s="20" t="s">
        <v>67</v>
      </c>
      <c r="H1341" s="20" t="s">
        <v>292</v>
      </c>
      <c r="I1341" s="20" t="s">
        <v>292</v>
      </c>
      <c r="J1341" s="22">
        <v>1</v>
      </c>
      <c r="K1341" s="21" t="s">
        <v>5154</v>
      </c>
    </row>
    <row r="1342" spans="1:11" customFormat="1">
      <c r="A1342" s="22">
        <v>7717</v>
      </c>
      <c r="B1342" s="20" t="s">
        <v>5155</v>
      </c>
      <c r="C1342" s="20" t="s">
        <v>2532</v>
      </c>
      <c r="D1342" s="17"/>
      <c r="E1342" s="20" t="s">
        <v>68</v>
      </c>
      <c r="F1342" s="20" t="s">
        <v>67</v>
      </c>
      <c r="G1342" s="20" t="s">
        <v>67</v>
      </c>
      <c r="H1342" s="20" t="s">
        <v>292</v>
      </c>
      <c r="I1342" s="20" t="s">
        <v>292</v>
      </c>
      <c r="J1342" s="22">
        <v>1</v>
      </c>
      <c r="K1342" s="21" t="s">
        <v>5156</v>
      </c>
    </row>
    <row r="1343" spans="1:11">
      <c r="A1343" s="22">
        <v>7718</v>
      </c>
      <c r="B1343" s="20" t="s">
        <v>5157</v>
      </c>
      <c r="C1343" s="20" t="s">
        <v>5149</v>
      </c>
      <c r="D1343" s="22">
        <v>1107</v>
      </c>
      <c r="E1343" s="20" t="s">
        <v>68</v>
      </c>
      <c r="F1343" s="20" t="s">
        <v>68</v>
      </c>
      <c r="G1343" s="20" t="s">
        <v>67</v>
      </c>
      <c r="H1343" s="20" t="s">
        <v>5158</v>
      </c>
      <c r="I1343" s="20" t="s">
        <v>4</v>
      </c>
      <c r="J1343" s="22">
        <v>1</v>
      </c>
      <c r="K1343" s="21" t="s">
        <v>5159</v>
      </c>
    </row>
    <row r="1344" spans="1:11" customFormat="1">
      <c r="A1344" s="22">
        <v>7719</v>
      </c>
      <c r="B1344" s="20" t="s">
        <v>5160</v>
      </c>
      <c r="C1344" s="20" t="s">
        <v>5149</v>
      </c>
      <c r="D1344" s="17"/>
      <c r="E1344" s="20" t="s">
        <v>68</v>
      </c>
      <c r="F1344" s="20" t="s">
        <v>67</v>
      </c>
      <c r="G1344" s="20" t="s">
        <v>67</v>
      </c>
      <c r="H1344" s="20" t="s">
        <v>292</v>
      </c>
      <c r="I1344" s="20" t="s">
        <v>292</v>
      </c>
      <c r="J1344" s="22">
        <v>1</v>
      </c>
      <c r="K1344" s="21" t="s">
        <v>5159</v>
      </c>
    </row>
    <row r="1345" spans="1:11" customFormat="1">
      <c r="A1345" s="22">
        <v>7720</v>
      </c>
      <c r="B1345" s="20" t="s">
        <v>5161</v>
      </c>
      <c r="C1345" s="20" t="s">
        <v>5149</v>
      </c>
      <c r="D1345" s="17"/>
      <c r="E1345" s="20" t="s">
        <v>68</v>
      </c>
      <c r="F1345" s="20" t="s">
        <v>67</v>
      </c>
      <c r="G1345" s="20" t="s">
        <v>67</v>
      </c>
      <c r="H1345" s="20" t="s">
        <v>292</v>
      </c>
      <c r="I1345" s="20" t="s">
        <v>292</v>
      </c>
      <c r="J1345" s="22">
        <v>1</v>
      </c>
      <c r="K1345" s="21" t="s">
        <v>5159</v>
      </c>
    </row>
    <row r="1346" spans="1:11" customFormat="1">
      <c r="A1346" s="22">
        <v>7726</v>
      </c>
      <c r="B1346" s="20" t="s">
        <v>5162</v>
      </c>
      <c r="C1346" s="20" t="s">
        <v>2553</v>
      </c>
      <c r="D1346" s="17"/>
      <c r="E1346" s="20" t="s">
        <v>68</v>
      </c>
      <c r="F1346" s="20" t="s">
        <v>67</v>
      </c>
      <c r="G1346" s="20" t="s">
        <v>67</v>
      </c>
      <c r="H1346" s="20" t="s">
        <v>292</v>
      </c>
      <c r="I1346" s="20" t="s">
        <v>292</v>
      </c>
      <c r="J1346" s="22">
        <v>1</v>
      </c>
      <c r="K1346" s="21" t="s">
        <v>5163</v>
      </c>
    </row>
    <row r="1347" spans="1:11">
      <c r="A1347" s="22">
        <v>7727</v>
      </c>
      <c r="B1347" s="20" t="s">
        <v>5164</v>
      </c>
      <c r="C1347" s="20" t="s">
        <v>2553</v>
      </c>
      <c r="D1347" s="22">
        <v>1078</v>
      </c>
      <c r="E1347" s="20" t="s">
        <v>67</v>
      </c>
      <c r="F1347" s="20" t="s">
        <v>68</v>
      </c>
      <c r="G1347" s="20" t="s">
        <v>67</v>
      </c>
      <c r="H1347" s="20" t="s">
        <v>5165</v>
      </c>
      <c r="I1347" s="20" t="s">
        <v>292</v>
      </c>
      <c r="J1347" s="22">
        <v>1</v>
      </c>
      <c r="K1347" s="21" t="s">
        <v>5163</v>
      </c>
    </row>
    <row r="1348" spans="1:11" customFormat="1">
      <c r="A1348" s="22">
        <v>7729</v>
      </c>
      <c r="B1348" s="20" t="s">
        <v>5166</v>
      </c>
      <c r="C1348" s="20" t="s">
        <v>2553</v>
      </c>
      <c r="D1348" s="17"/>
      <c r="E1348" s="20" t="s">
        <v>67</v>
      </c>
      <c r="F1348" s="20" t="s">
        <v>67</v>
      </c>
      <c r="G1348" s="20" t="s">
        <v>67</v>
      </c>
      <c r="H1348" s="20" t="s">
        <v>292</v>
      </c>
      <c r="I1348" s="20" t="s">
        <v>292</v>
      </c>
      <c r="J1348" s="22">
        <v>1</v>
      </c>
      <c r="K1348" s="21" t="s">
        <v>5163</v>
      </c>
    </row>
    <row r="1349" spans="1:11">
      <c r="A1349" s="22">
        <v>7732</v>
      </c>
      <c r="B1349" s="20" t="s">
        <v>5167</v>
      </c>
      <c r="C1349" s="20" t="s">
        <v>2553</v>
      </c>
      <c r="D1349" s="22">
        <v>1078</v>
      </c>
      <c r="E1349" s="20" t="s">
        <v>4</v>
      </c>
      <c r="F1349" s="20" t="s">
        <v>68</v>
      </c>
      <c r="G1349" s="20" t="s">
        <v>67</v>
      </c>
      <c r="H1349" s="20" t="s">
        <v>5168</v>
      </c>
      <c r="I1349" s="20" t="s">
        <v>4</v>
      </c>
      <c r="J1349" s="22">
        <v>1</v>
      </c>
      <c r="K1349" s="21" t="s">
        <v>5163</v>
      </c>
    </row>
    <row r="1350" spans="1:11" customFormat="1">
      <c r="A1350" s="22">
        <v>7733</v>
      </c>
      <c r="B1350" s="20" t="s">
        <v>5169</v>
      </c>
      <c r="C1350" s="20" t="s">
        <v>2553</v>
      </c>
      <c r="D1350" s="17"/>
      <c r="E1350" s="20" t="s">
        <v>4</v>
      </c>
      <c r="F1350" s="20" t="s">
        <v>67</v>
      </c>
      <c r="G1350" s="20" t="s">
        <v>67</v>
      </c>
      <c r="H1350" s="20" t="s">
        <v>4</v>
      </c>
      <c r="I1350" s="20" t="s">
        <v>4</v>
      </c>
      <c r="J1350" s="22">
        <v>2</v>
      </c>
      <c r="K1350" s="21" t="s">
        <v>5163</v>
      </c>
    </row>
    <row r="1351" spans="1:11" customFormat="1">
      <c r="A1351" s="22">
        <v>7734</v>
      </c>
      <c r="B1351" s="20" t="s">
        <v>5170</v>
      </c>
      <c r="C1351" s="20" t="s">
        <v>2553</v>
      </c>
      <c r="D1351" s="17"/>
      <c r="E1351" s="20" t="s">
        <v>4</v>
      </c>
      <c r="F1351" s="20" t="s">
        <v>4</v>
      </c>
      <c r="G1351" s="20" t="s">
        <v>4</v>
      </c>
      <c r="H1351" s="20" t="s">
        <v>5171</v>
      </c>
      <c r="I1351" s="20" t="s">
        <v>5172</v>
      </c>
      <c r="J1351" s="22">
        <v>1</v>
      </c>
      <c r="K1351" s="21" t="s">
        <v>5163</v>
      </c>
    </row>
    <row r="1352" spans="1:11" customFormat="1">
      <c r="A1352" s="22">
        <v>7735</v>
      </c>
      <c r="B1352" s="20" t="s">
        <v>5173</v>
      </c>
      <c r="C1352" s="20" t="s">
        <v>2532</v>
      </c>
      <c r="D1352" s="17"/>
      <c r="E1352" s="20" t="s">
        <v>68</v>
      </c>
      <c r="F1352" s="20" t="s">
        <v>67</v>
      </c>
      <c r="G1352" s="20" t="s">
        <v>67</v>
      </c>
      <c r="H1352" s="20" t="s">
        <v>292</v>
      </c>
      <c r="I1352" s="20" t="s">
        <v>292</v>
      </c>
      <c r="J1352" s="22">
        <v>1</v>
      </c>
      <c r="K1352" s="21" t="s">
        <v>5174</v>
      </c>
    </row>
    <row r="1353" spans="1:11" customFormat="1">
      <c r="A1353" s="22">
        <v>7736</v>
      </c>
      <c r="B1353" s="20" t="s">
        <v>5175</v>
      </c>
      <c r="C1353" s="20" t="s">
        <v>2532</v>
      </c>
      <c r="D1353" s="17"/>
      <c r="E1353" s="20" t="s">
        <v>68</v>
      </c>
      <c r="F1353" s="20" t="s">
        <v>67</v>
      </c>
      <c r="G1353" s="20" t="s">
        <v>67</v>
      </c>
      <c r="H1353" s="20" t="s">
        <v>292</v>
      </c>
      <c r="I1353" s="20" t="s">
        <v>292</v>
      </c>
      <c r="J1353" s="22">
        <v>1</v>
      </c>
      <c r="K1353" s="21" t="s">
        <v>5174</v>
      </c>
    </row>
    <row r="1354" spans="1:11" customFormat="1">
      <c r="A1354" s="22">
        <v>7737</v>
      </c>
      <c r="B1354" s="20" t="s">
        <v>5176</v>
      </c>
      <c r="C1354" s="20" t="s">
        <v>2532</v>
      </c>
      <c r="D1354" s="17"/>
      <c r="E1354" s="20" t="s">
        <v>68</v>
      </c>
      <c r="F1354" s="20" t="s">
        <v>67</v>
      </c>
      <c r="G1354" s="20" t="s">
        <v>67</v>
      </c>
      <c r="H1354" s="20" t="s">
        <v>292</v>
      </c>
      <c r="I1354" s="20" t="s">
        <v>292</v>
      </c>
      <c r="J1354" s="22">
        <v>1</v>
      </c>
      <c r="K1354" s="21" t="s">
        <v>5174</v>
      </c>
    </row>
    <row r="1355" spans="1:11" customFormat="1">
      <c r="A1355" s="22">
        <v>7738</v>
      </c>
      <c r="B1355" s="20" t="s">
        <v>5177</v>
      </c>
      <c r="C1355" s="20" t="s">
        <v>2532</v>
      </c>
      <c r="D1355" s="17"/>
      <c r="E1355" s="20" t="s">
        <v>67</v>
      </c>
      <c r="F1355" s="20" t="s">
        <v>67</v>
      </c>
      <c r="G1355" s="20" t="s">
        <v>67</v>
      </c>
      <c r="H1355" s="20" t="s">
        <v>292</v>
      </c>
      <c r="I1355" s="20" t="s">
        <v>292</v>
      </c>
      <c r="J1355" s="22">
        <v>1</v>
      </c>
      <c r="K1355" s="21" t="s">
        <v>5174</v>
      </c>
    </row>
    <row r="1356" spans="1:11" customFormat="1">
      <c r="A1356" s="22">
        <v>7739</v>
      </c>
      <c r="B1356" s="20" t="s">
        <v>5178</v>
      </c>
      <c r="C1356" s="20" t="s">
        <v>2532</v>
      </c>
      <c r="D1356" s="17"/>
      <c r="E1356" s="20" t="s">
        <v>68</v>
      </c>
      <c r="F1356" s="20" t="s">
        <v>67</v>
      </c>
      <c r="G1356" s="20" t="s">
        <v>67</v>
      </c>
      <c r="H1356" s="20" t="s">
        <v>292</v>
      </c>
      <c r="I1356" s="20" t="s">
        <v>292</v>
      </c>
      <c r="J1356" s="22">
        <v>1</v>
      </c>
      <c r="K1356" s="21" t="s">
        <v>5174</v>
      </c>
    </row>
    <row r="1357" spans="1:11" customFormat="1">
      <c r="A1357" s="22">
        <v>7740</v>
      </c>
      <c r="B1357" s="20" t="s">
        <v>5179</v>
      </c>
      <c r="C1357" s="20" t="s">
        <v>2532</v>
      </c>
      <c r="D1357" s="17"/>
      <c r="E1357" s="20" t="s">
        <v>68</v>
      </c>
      <c r="F1357" s="20" t="s">
        <v>67</v>
      </c>
      <c r="G1357" s="20" t="s">
        <v>67</v>
      </c>
      <c r="H1357" s="20" t="s">
        <v>292</v>
      </c>
      <c r="I1357" s="20" t="s">
        <v>292</v>
      </c>
      <c r="J1357" s="22">
        <v>1</v>
      </c>
      <c r="K1357" s="21" t="s">
        <v>5174</v>
      </c>
    </row>
    <row r="1358" spans="1:11" customFormat="1">
      <c r="A1358" s="22">
        <v>7741</v>
      </c>
      <c r="B1358" s="20" t="s">
        <v>5180</v>
      </c>
      <c r="C1358" s="20" t="s">
        <v>2568</v>
      </c>
      <c r="D1358" s="17"/>
      <c r="E1358" s="20" t="s">
        <v>68</v>
      </c>
      <c r="F1358" s="20" t="s">
        <v>67</v>
      </c>
      <c r="G1358" s="20" t="s">
        <v>67</v>
      </c>
      <c r="H1358" s="20" t="s">
        <v>292</v>
      </c>
      <c r="I1358" s="20" t="s">
        <v>292</v>
      </c>
      <c r="J1358" s="22">
        <v>1</v>
      </c>
      <c r="K1358" s="21" t="s">
        <v>5181</v>
      </c>
    </row>
    <row r="1359" spans="1:11" customFormat="1">
      <c r="A1359" s="22">
        <v>7743</v>
      </c>
      <c r="B1359" s="20" t="s">
        <v>5182</v>
      </c>
      <c r="C1359" s="20" t="s">
        <v>2556</v>
      </c>
      <c r="D1359" s="17"/>
      <c r="E1359" s="20" t="s">
        <v>4</v>
      </c>
      <c r="F1359" s="20" t="s">
        <v>67</v>
      </c>
      <c r="G1359" s="20" t="s">
        <v>67</v>
      </c>
      <c r="H1359" s="20" t="s">
        <v>292</v>
      </c>
      <c r="I1359" s="20" t="s">
        <v>292</v>
      </c>
      <c r="J1359" s="22">
        <v>1</v>
      </c>
      <c r="K1359" s="21" t="s">
        <v>5183</v>
      </c>
    </row>
    <row r="1360" spans="1:11" customFormat="1">
      <c r="A1360" s="22">
        <v>7744</v>
      </c>
      <c r="B1360" s="20" t="s">
        <v>5184</v>
      </c>
      <c r="C1360" s="20" t="s">
        <v>2556</v>
      </c>
      <c r="D1360" s="17"/>
      <c r="E1360" s="20" t="s">
        <v>4</v>
      </c>
      <c r="F1360" s="20" t="s">
        <v>67</v>
      </c>
      <c r="G1360" s="20" t="s">
        <v>67</v>
      </c>
      <c r="H1360" s="20" t="s">
        <v>292</v>
      </c>
      <c r="I1360" s="20" t="s">
        <v>292</v>
      </c>
      <c r="J1360" s="22">
        <v>1</v>
      </c>
      <c r="K1360" s="21" t="s">
        <v>5183</v>
      </c>
    </row>
    <row r="1361" spans="1:11" customFormat="1">
      <c r="A1361" s="22">
        <v>7745</v>
      </c>
      <c r="B1361" s="20" t="s">
        <v>5185</v>
      </c>
      <c r="C1361" s="20" t="s">
        <v>2556</v>
      </c>
      <c r="D1361" s="17"/>
      <c r="E1361" s="20" t="s">
        <v>4</v>
      </c>
      <c r="F1361" s="20" t="s">
        <v>67</v>
      </c>
      <c r="G1361" s="20" t="s">
        <v>67</v>
      </c>
      <c r="H1361" s="20" t="s">
        <v>292</v>
      </c>
      <c r="I1361" s="20" t="s">
        <v>292</v>
      </c>
      <c r="J1361" s="22">
        <v>1</v>
      </c>
      <c r="K1361" s="21" t="s">
        <v>5183</v>
      </c>
    </row>
    <row r="1362" spans="1:11" customFormat="1">
      <c r="A1362" s="22">
        <v>7746</v>
      </c>
      <c r="B1362" s="20" t="s">
        <v>5186</v>
      </c>
      <c r="C1362" s="20" t="s">
        <v>2556</v>
      </c>
      <c r="D1362" s="17"/>
      <c r="E1362" s="20" t="s">
        <v>4</v>
      </c>
      <c r="F1362" s="20" t="s">
        <v>67</v>
      </c>
      <c r="G1362" s="20" t="s">
        <v>67</v>
      </c>
      <c r="H1362" s="20" t="s">
        <v>292</v>
      </c>
      <c r="I1362" s="20" t="s">
        <v>292</v>
      </c>
      <c r="J1362" s="22">
        <v>1</v>
      </c>
      <c r="K1362" s="21" t="s">
        <v>5183</v>
      </c>
    </row>
    <row r="1363" spans="1:11" customFormat="1">
      <c r="A1363" s="22">
        <v>7747</v>
      </c>
      <c r="B1363" s="20" t="s">
        <v>5187</v>
      </c>
      <c r="C1363" s="20" t="s">
        <v>2556</v>
      </c>
      <c r="D1363" s="17"/>
      <c r="E1363" s="20" t="s">
        <v>4</v>
      </c>
      <c r="F1363" s="20" t="s">
        <v>67</v>
      </c>
      <c r="G1363" s="20" t="s">
        <v>67</v>
      </c>
      <c r="H1363" s="20" t="s">
        <v>292</v>
      </c>
      <c r="I1363" s="20" t="s">
        <v>292</v>
      </c>
      <c r="J1363" s="22">
        <v>1</v>
      </c>
      <c r="K1363" s="21" t="s">
        <v>5183</v>
      </c>
    </row>
    <row r="1364" spans="1:11" customFormat="1">
      <c r="A1364" s="22">
        <v>7748</v>
      </c>
      <c r="B1364" s="20" t="s">
        <v>5188</v>
      </c>
      <c r="C1364" s="20" t="s">
        <v>2556</v>
      </c>
      <c r="D1364" s="17"/>
      <c r="E1364" s="20" t="s">
        <v>4</v>
      </c>
      <c r="F1364" s="20" t="s">
        <v>67</v>
      </c>
      <c r="G1364" s="20" t="s">
        <v>67</v>
      </c>
      <c r="H1364" s="20" t="s">
        <v>292</v>
      </c>
      <c r="I1364" s="20" t="s">
        <v>292</v>
      </c>
      <c r="J1364" s="22">
        <v>1</v>
      </c>
      <c r="K1364" s="21" t="s">
        <v>5183</v>
      </c>
    </row>
    <row r="1365" spans="1:11" customFormat="1">
      <c r="A1365" s="22">
        <v>7749</v>
      </c>
      <c r="B1365" s="20" t="s">
        <v>5189</v>
      </c>
      <c r="C1365" s="20" t="s">
        <v>2556</v>
      </c>
      <c r="D1365" s="17"/>
      <c r="E1365" s="20" t="s">
        <v>4</v>
      </c>
      <c r="F1365" s="20" t="s">
        <v>67</v>
      </c>
      <c r="G1365" s="20" t="s">
        <v>67</v>
      </c>
      <c r="H1365" s="20" t="s">
        <v>292</v>
      </c>
      <c r="I1365" s="20" t="s">
        <v>292</v>
      </c>
      <c r="J1365" s="22">
        <v>1</v>
      </c>
      <c r="K1365" s="21" t="s">
        <v>5183</v>
      </c>
    </row>
    <row r="1366" spans="1:11" customFormat="1">
      <c r="A1366" s="22">
        <v>7750</v>
      </c>
      <c r="B1366" s="20" t="s">
        <v>5190</v>
      </c>
      <c r="C1366" s="20" t="s">
        <v>2556</v>
      </c>
      <c r="D1366" s="17"/>
      <c r="E1366" s="20" t="s">
        <v>4</v>
      </c>
      <c r="F1366" s="20" t="s">
        <v>67</v>
      </c>
      <c r="G1366" s="20" t="s">
        <v>67</v>
      </c>
      <c r="H1366" s="20" t="s">
        <v>292</v>
      </c>
      <c r="I1366" s="20" t="s">
        <v>292</v>
      </c>
      <c r="J1366" s="22">
        <v>1</v>
      </c>
      <c r="K1366" s="21" t="s">
        <v>5183</v>
      </c>
    </row>
    <row r="1367" spans="1:11" customFormat="1">
      <c r="A1367" s="22">
        <v>7751</v>
      </c>
      <c r="B1367" s="20" t="s">
        <v>5191</v>
      </c>
      <c r="C1367" s="20" t="s">
        <v>2556</v>
      </c>
      <c r="D1367" s="17"/>
      <c r="E1367" s="20" t="s">
        <v>4</v>
      </c>
      <c r="F1367" s="20" t="s">
        <v>67</v>
      </c>
      <c r="G1367" s="20" t="s">
        <v>67</v>
      </c>
      <c r="H1367" s="20" t="s">
        <v>292</v>
      </c>
      <c r="I1367" s="20" t="s">
        <v>292</v>
      </c>
      <c r="J1367" s="22">
        <v>1</v>
      </c>
      <c r="K1367" s="21" t="s">
        <v>5183</v>
      </c>
    </row>
    <row r="1368" spans="1:11" customFormat="1">
      <c r="A1368" s="22">
        <v>7752</v>
      </c>
      <c r="B1368" s="20" t="s">
        <v>5192</v>
      </c>
      <c r="C1368" s="20" t="s">
        <v>2556</v>
      </c>
      <c r="D1368" s="17"/>
      <c r="E1368" s="20" t="s">
        <v>4</v>
      </c>
      <c r="F1368" s="20" t="s">
        <v>67</v>
      </c>
      <c r="G1368" s="20" t="s">
        <v>67</v>
      </c>
      <c r="H1368" s="20" t="s">
        <v>292</v>
      </c>
      <c r="I1368" s="20" t="s">
        <v>292</v>
      </c>
      <c r="J1368" s="22">
        <v>1</v>
      </c>
      <c r="K1368" s="21" t="s">
        <v>5183</v>
      </c>
    </row>
    <row r="1369" spans="1:11" customFormat="1">
      <c r="A1369" s="22">
        <v>7753</v>
      </c>
      <c r="B1369" s="20" t="s">
        <v>5193</v>
      </c>
      <c r="C1369" s="20" t="s">
        <v>2556</v>
      </c>
      <c r="D1369" s="17"/>
      <c r="E1369" s="20" t="s">
        <v>4</v>
      </c>
      <c r="F1369" s="20" t="s">
        <v>67</v>
      </c>
      <c r="G1369" s="20" t="s">
        <v>67</v>
      </c>
      <c r="H1369" s="20" t="s">
        <v>292</v>
      </c>
      <c r="I1369" s="20" t="s">
        <v>292</v>
      </c>
      <c r="J1369" s="22">
        <v>1</v>
      </c>
      <c r="K1369" s="21" t="s">
        <v>5183</v>
      </c>
    </row>
    <row r="1370" spans="1:11" customFormat="1">
      <c r="A1370" s="22">
        <v>7754</v>
      </c>
      <c r="B1370" s="20" t="s">
        <v>5191</v>
      </c>
      <c r="C1370" s="20" t="s">
        <v>2556</v>
      </c>
      <c r="D1370" s="17"/>
      <c r="E1370" s="20" t="s">
        <v>4</v>
      </c>
      <c r="F1370" s="20" t="s">
        <v>67</v>
      </c>
      <c r="G1370" s="20" t="s">
        <v>67</v>
      </c>
      <c r="H1370" s="20" t="s">
        <v>292</v>
      </c>
      <c r="I1370" s="20" t="s">
        <v>292</v>
      </c>
      <c r="J1370" s="22">
        <v>1</v>
      </c>
      <c r="K1370" s="21" t="s">
        <v>5183</v>
      </c>
    </row>
    <row r="1371" spans="1:11" customFormat="1">
      <c r="A1371" s="22">
        <v>7755</v>
      </c>
      <c r="B1371" s="20" t="s">
        <v>5182</v>
      </c>
      <c r="C1371" s="20" t="s">
        <v>2556</v>
      </c>
      <c r="D1371" s="17"/>
      <c r="E1371" s="20" t="s">
        <v>4</v>
      </c>
      <c r="F1371" s="20" t="s">
        <v>67</v>
      </c>
      <c r="G1371" s="20" t="s">
        <v>67</v>
      </c>
      <c r="H1371" s="20" t="s">
        <v>292</v>
      </c>
      <c r="I1371" s="20" t="s">
        <v>292</v>
      </c>
      <c r="J1371" s="22">
        <v>1</v>
      </c>
      <c r="K1371" s="21" t="s">
        <v>5183</v>
      </c>
    </row>
    <row r="1372" spans="1:11" customFormat="1">
      <c r="A1372" s="22">
        <v>7756</v>
      </c>
      <c r="B1372" s="20" t="s">
        <v>5194</v>
      </c>
      <c r="C1372" s="20" t="s">
        <v>2556</v>
      </c>
      <c r="D1372" s="17"/>
      <c r="E1372" s="20" t="s">
        <v>4</v>
      </c>
      <c r="F1372" s="20" t="s">
        <v>67</v>
      </c>
      <c r="G1372" s="20" t="s">
        <v>67</v>
      </c>
      <c r="H1372" s="20" t="s">
        <v>292</v>
      </c>
      <c r="I1372" s="20" t="s">
        <v>292</v>
      </c>
      <c r="J1372" s="22">
        <v>1</v>
      </c>
      <c r="K1372" s="21" t="s">
        <v>5183</v>
      </c>
    </row>
    <row r="1373" spans="1:11" customFormat="1">
      <c r="A1373" s="22">
        <v>7757</v>
      </c>
      <c r="B1373" s="20" t="s">
        <v>5195</v>
      </c>
      <c r="C1373" s="20" t="s">
        <v>2556</v>
      </c>
      <c r="D1373" s="17"/>
      <c r="E1373" s="20" t="s">
        <v>4</v>
      </c>
      <c r="F1373" s="20" t="s">
        <v>67</v>
      </c>
      <c r="G1373" s="20" t="s">
        <v>67</v>
      </c>
      <c r="H1373" s="20" t="s">
        <v>292</v>
      </c>
      <c r="I1373" s="20" t="s">
        <v>292</v>
      </c>
      <c r="J1373" s="22">
        <v>1</v>
      </c>
      <c r="K1373" s="21" t="s">
        <v>5183</v>
      </c>
    </row>
    <row r="1374" spans="1:11" customFormat="1">
      <c r="A1374" s="22">
        <v>7758</v>
      </c>
      <c r="B1374" s="20" t="s">
        <v>5196</v>
      </c>
      <c r="C1374" s="20" t="s">
        <v>2568</v>
      </c>
      <c r="D1374" s="22">
        <v>1096</v>
      </c>
      <c r="E1374" s="20" t="s">
        <v>4</v>
      </c>
      <c r="F1374" s="20" t="s">
        <v>67</v>
      </c>
      <c r="G1374" s="20" t="s">
        <v>67</v>
      </c>
      <c r="H1374" s="20" t="s">
        <v>5197</v>
      </c>
      <c r="I1374" s="20" t="s">
        <v>4</v>
      </c>
      <c r="J1374" s="22">
        <v>1</v>
      </c>
      <c r="K1374" s="21" t="s">
        <v>5198</v>
      </c>
    </row>
    <row r="1375" spans="1:11" customFormat="1">
      <c r="A1375" s="22">
        <v>7760</v>
      </c>
      <c r="B1375" s="20" t="s">
        <v>5199</v>
      </c>
      <c r="C1375" s="20" t="s">
        <v>2532</v>
      </c>
      <c r="D1375" s="17"/>
      <c r="E1375" s="20" t="s">
        <v>4</v>
      </c>
      <c r="F1375" s="20" t="s">
        <v>67</v>
      </c>
      <c r="G1375" s="20" t="s">
        <v>67</v>
      </c>
      <c r="H1375" s="20" t="s">
        <v>292</v>
      </c>
      <c r="I1375" s="20" t="s">
        <v>292</v>
      </c>
      <c r="J1375" s="22">
        <v>1</v>
      </c>
      <c r="K1375" s="21" t="s">
        <v>5174</v>
      </c>
    </row>
    <row r="1376" spans="1:11" customFormat="1">
      <c r="A1376" s="22">
        <v>7763</v>
      </c>
      <c r="B1376" s="20" t="s">
        <v>5200</v>
      </c>
      <c r="C1376" s="20" t="s">
        <v>2532</v>
      </c>
      <c r="D1376" s="17"/>
      <c r="E1376" s="20" t="s">
        <v>4</v>
      </c>
      <c r="F1376" s="20" t="s">
        <v>67</v>
      </c>
      <c r="G1376" s="20" t="s">
        <v>67</v>
      </c>
      <c r="H1376" s="20" t="s">
        <v>292</v>
      </c>
      <c r="I1376" s="20" t="s">
        <v>292</v>
      </c>
      <c r="J1376" s="22">
        <v>1</v>
      </c>
      <c r="K1376" s="21" t="s">
        <v>5174</v>
      </c>
    </row>
    <row r="1377" spans="1:42" s="5" customFormat="1">
      <c r="A1377" s="22">
        <v>7764</v>
      </c>
      <c r="B1377" s="20" t="s">
        <v>5201</v>
      </c>
      <c r="C1377" s="20" t="s">
        <v>2532</v>
      </c>
      <c r="D1377" s="17"/>
      <c r="E1377" s="20" t="s">
        <v>4</v>
      </c>
      <c r="F1377" s="20" t="s">
        <v>67</v>
      </c>
      <c r="G1377" s="20" t="s">
        <v>67</v>
      </c>
      <c r="H1377" s="20" t="s">
        <v>292</v>
      </c>
      <c r="I1377" s="20" t="s">
        <v>292</v>
      </c>
      <c r="J1377" s="22">
        <v>1</v>
      </c>
      <c r="K1377" s="21" t="s">
        <v>5174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3"/>
      <c r="AA1377" s="2"/>
      <c r="AB1377" s="3"/>
      <c r="AC1377" s="3"/>
      <c r="AD1377" s="3"/>
      <c r="AE1377" s="3"/>
      <c r="AF1377" s="4"/>
      <c r="AG1377" s="4"/>
      <c r="AH1377" s="3"/>
      <c r="AI1377" s="3"/>
      <c r="AJ1377" s="3"/>
      <c r="AK1377" s="3"/>
      <c r="AL1377" s="3"/>
      <c r="AM1377" s="3"/>
      <c r="AN1377" s="3"/>
      <c r="AO1377" s="3"/>
      <c r="AP1377" s="3"/>
    </row>
    <row r="1378" spans="1:42" s="5" customFormat="1">
      <c r="A1378" s="22">
        <v>7836</v>
      </c>
      <c r="B1378" s="20" t="s">
        <v>5202</v>
      </c>
      <c r="C1378" s="20" t="s">
        <v>2532</v>
      </c>
      <c r="D1378" s="23"/>
      <c r="E1378" s="20" t="s">
        <v>68</v>
      </c>
      <c r="F1378" s="20" t="s">
        <v>67</v>
      </c>
      <c r="G1378" s="20" t="s">
        <v>67</v>
      </c>
      <c r="H1378" s="20" t="s">
        <v>292</v>
      </c>
      <c r="I1378" s="20" t="s">
        <v>292</v>
      </c>
      <c r="J1378" s="22">
        <v>1</v>
      </c>
      <c r="K1378" s="21" t="s">
        <v>5203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</row>
    <row r="1379" spans="1:42" s="5" customFormat="1">
      <c r="A1379" s="22">
        <v>7837</v>
      </c>
      <c r="B1379" s="20" t="s">
        <v>5204</v>
      </c>
      <c r="C1379" s="20" t="s">
        <v>2532</v>
      </c>
      <c r="D1379" s="23"/>
      <c r="E1379" s="20" t="s">
        <v>68</v>
      </c>
      <c r="F1379" s="20" t="s">
        <v>67</v>
      </c>
      <c r="G1379" s="20" t="s">
        <v>67</v>
      </c>
      <c r="H1379" s="20" t="s">
        <v>292</v>
      </c>
      <c r="I1379" s="20" t="s">
        <v>292</v>
      </c>
      <c r="J1379" s="22">
        <v>1</v>
      </c>
      <c r="K1379" s="21" t="s">
        <v>5203</v>
      </c>
      <c r="L1379" s="2"/>
      <c r="M1379" s="2"/>
      <c r="N1379" s="2"/>
      <c r="O1379" s="2"/>
      <c r="P1379" s="2"/>
      <c r="Q1379" s="2"/>
      <c r="R1379" s="3"/>
      <c r="S1379" s="2"/>
      <c r="T1379" s="2"/>
      <c r="U1379" s="2"/>
      <c r="V1379" s="2"/>
      <c r="W1379" s="2"/>
      <c r="X1379" s="2"/>
      <c r="Y1379" s="2"/>
      <c r="Z1379" s="3"/>
      <c r="AA1379" s="2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</row>
    <row r="1380" spans="1:42" s="5" customFormat="1">
      <c r="A1380" s="22">
        <v>7838</v>
      </c>
      <c r="B1380" s="20" t="s">
        <v>5205</v>
      </c>
      <c r="C1380" s="20" t="s">
        <v>2532</v>
      </c>
      <c r="D1380" s="23"/>
      <c r="E1380" s="20" t="s">
        <v>68</v>
      </c>
      <c r="F1380" s="20" t="s">
        <v>67</v>
      </c>
      <c r="G1380" s="20" t="s">
        <v>67</v>
      </c>
      <c r="H1380" s="20" t="s">
        <v>292</v>
      </c>
      <c r="I1380" s="20" t="s">
        <v>292</v>
      </c>
      <c r="J1380" s="22">
        <v>1</v>
      </c>
      <c r="K1380" s="21" t="s">
        <v>5203</v>
      </c>
      <c r="L1380" s="2"/>
      <c r="M1380" s="2"/>
      <c r="N1380" s="2"/>
      <c r="O1380" s="2"/>
      <c r="P1380" s="2"/>
      <c r="Q1380" s="2"/>
      <c r="R1380" s="3"/>
      <c r="S1380" s="2"/>
      <c r="T1380" s="2"/>
      <c r="U1380" s="2"/>
      <c r="V1380" s="2"/>
      <c r="W1380" s="2"/>
      <c r="X1380" s="2"/>
      <c r="Y1380" s="2"/>
      <c r="Z1380" s="3"/>
      <c r="AA1380" s="2"/>
      <c r="AB1380" s="3"/>
      <c r="AC1380" s="3"/>
      <c r="AD1380" s="3"/>
      <c r="AE1380" s="3"/>
      <c r="AF1380" s="4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</row>
    <row r="1381" spans="1:42" s="5" customFormat="1">
      <c r="A1381" s="22">
        <v>7839</v>
      </c>
      <c r="B1381" s="20" t="s">
        <v>5206</v>
      </c>
      <c r="C1381" s="20" t="s">
        <v>2532</v>
      </c>
      <c r="D1381" s="23"/>
      <c r="E1381" s="20" t="s">
        <v>68</v>
      </c>
      <c r="F1381" s="20" t="s">
        <v>67</v>
      </c>
      <c r="G1381" s="20" t="s">
        <v>67</v>
      </c>
      <c r="H1381" s="20" t="s">
        <v>292</v>
      </c>
      <c r="I1381" s="20" t="s">
        <v>292</v>
      </c>
      <c r="J1381" s="22">
        <v>1</v>
      </c>
      <c r="K1381" s="21" t="s">
        <v>5203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3"/>
      <c r="AA1381" s="2"/>
      <c r="AB1381" s="3"/>
      <c r="AC1381" s="3"/>
      <c r="AD1381" s="3"/>
      <c r="AE1381" s="3"/>
      <c r="AF1381" s="4"/>
      <c r="AG1381" s="4"/>
      <c r="AH1381" s="3"/>
      <c r="AI1381" s="3"/>
      <c r="AJ1381" s="3"/>
      <c r="AK1381" s="3"/>
      <c r="AL1381" s="3"/>
      <c r="AM1381" s="3"/>
      <c r="AN1381" s="3"/>
      <c r="AO1381" s="3"/>
      <c r="AP1381" s="3"/>
    </row>
    <row r="1382" spans="1:42" s="5" customFormat="1">
      <c r="A1382" s="22">
        <v>7840</v>
      </c>
      <c r="B1382" s="20" t="s">
        <v>5207</v>
      </c>
      <c r="C1382" s="20" t="s">
        <v>2532</v>
      </c>
      <c r="D1382" s="23"/>
      <c r="E1382" s="20" t="s">
        <v>68</v>
      </c>
      <c r="F1382" s="20" t="s">
        <v>67</v>
      </c>
      <c r="G1382" s="20" t="s">
        <v>67</v>
      </c>
      <c r="H1382" s="20" t="s">
        <v>292</v>
      </c>
      <c r="I1382" s="20" t="s">
        <v>292</v>
      </c>
      <c r="J1382" s="22">
        <v>1</v>
      </c>
      <c r="K1382" s="21" t="s">
        <v>5203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3"/>
      <c r="AA1382" s="2"/>
      <c r="AB1382" s="3"/>
      <c r="AC1382" s="3"/>
      <c r="AD1382" s="3"/>
      <c r="AE1382" s="3"/>
      <c r="AF1382" s="4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</row>
    <row r="1383" spans="1:42" s="5" customFormat="1">
      <c r="A1383" s="22">
        <v>7844</v>
      </c>
      <c r="B1383" s="20" t="s">
        <v>5208</v>
      </c>
      <c r="C1383" s="20" t="s">
        <v>5133</v>
      </c>
      <c r="D1383" s="23"/>
      <c r="E1383" s="20" t="s">
        <v>68</v>
      </c>
      <c r="F1383" s="20" t="s">
        <v>67</v>
      </c>
      <c r="G1383" s="20" t="s">
        <v>67</v>
      </c>
      <c r="H1383" s="20" t="s">
        <v>292</v>
      </c>
      <c r="I1383" s="20" t="s">
        <v>292</v>
      </c>
      <c r="J1383" s="22">
        <v>1</v>
      </c>
      <c r="K1383" s="21" t="s">
        <v>5209</v>
      </c>
      <c r="L1383" s="2"/>
      <c r="M1383" s="2"/>
      <c r="N1383" s="3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3"/>
      <c r="AA1383" s="2"/>
      <c r="AB1383" s="3"/>
      <c r="AC1383" s="3"/>
      <c r="AD1383" s="3"/>
      <c r="AE1383" s="3"/>
      <c r="AF1383" s="4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</row>
    <row r="1384" spans="1:42" s="5" customFormat="1">
      <c r="A1384" s="22">
        <v>7845</v>
      </c>
      <c r="B1384" s="20" t="s">
        <v>5210</v>
      </c>
      <c r="C1384" s="20" t="s">
        <v>5133</v>
      </c>
      <c r="D1384" s="23"/>
      <c r="E1384" s="20" t="s">
        <v>68</v>
      </c>
      <c r="F1384" s="20" t="s">
        <v>67</v>
      </c>
      <c r="G1384" s="20" t="s">
        <v>67</v>
      </c>
      <c r="H1384" s="20" t="s">
        <v>292</v>
      </c>
      <c r="I1384" s="20" t="s">
        <v>292</v>
      </c>
      <c r="J1384" s="22">
        <v>1</v>
      </c>
      <c r="K1384" s="21" t="s">
        <v>5209</v>
      </c>
      <c r="L1384" s="2"/>
      <c r="M1384" s="3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4"/>
      <c r="AP1384" s="4"/>
    </row>
    <row r="1385" spans="1:42" s="5" customFormat="1">
      <c r="A1385" s="22">
        <v>7848</v>
      </c>
      <c r="B1385" s="20" t="s">
        <v>5211</v>
      </c>
      <c r="C1385" s="20" t="s">
        <v>5133</v>
      </c>
      <c r="D1385" s="23"/>
      <c r="E1385" s="20" t="s">
        <v>68</v>
      </c>
      <c r="F1385" s="20" t="s">
        <v>67</v>
      </c>
      <c r="G1385" s="20" t="s">
        <v>67</v>
      </c>
      <c r="H1385" s="20" t="s">
        <v>292</v>
      </c>
      <c r="I1385" s="20" t="s">
        <v>292</v>
      </c>
      <c r="J1385" s="22">
        <v>1</v>
      </c>
      <c r="K1385" s="21" t="s">
        <v>5212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3"/>
      <c r="AA1385" s="2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4"/>
      <c r="AP1385" s="4"/>
    </row>
    <row r="1386" spans="1:42" s="5" customFormat="1">
      <c r="A1386" s="22">
        <v>7849</v>
      </c>
      <c r="B1386" s="20" t="s">
        <v>5213</v>
      </c>
      <c r="C1386" s="20" t="s">
        <v>5133</v>
      </c>
      <c r="D1386" s="23"/>
      <c r="E1386" s="20" t="s">
        <v>68</v>
      </c>
      <c r="F1386" s="20" t="s">
        <v>67</v>
      </c>
      <c r="G1386" s="20" t="s">
        <v>67</v>
      </c>
      <c r="H1386" s="20" t="s">
        <v>292</v>
      </c>
      <c r="I1386" s="20" t="s">
        <v>292</v>
      </c>
      <c r="J1386" s="22">
        <v>1</v>
      </c>
      <c r="K1386" s="21" t="s">
        <v>5212</v>
      </c>
      <c r="L1386" s="3"/>
      <c r="M1386" s="3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4"/>
      <c r="AP1386" s="4"/>
    </row>
    <row r="1387" spans="1:42" s="12" customFormat="1">
      <c r="A1387" s="22">
        <v>7850</v>
      </c>
      <c r="B1387" s="20" t="s">
        <v>5214</v>
      </c>
      <c r="C1387" s="20" t="s">
        <v>3234</v>
      </c>
      <c r="D1387" s="23">
        <v>1112</v>
      </c>
      <c r="E1387" s="20" t="s">
        <v>68</v>
      </c>
      <c r="F1387" s="20" t="s">
        <v>68</v>
      </c>
      <c r="G1387" s="20" t="s">
        <v>67</v>
      </c>
      <c r="H1387" s="20" t="s">
        <v>5215</v>
      </c>
      <c r="I1387" s="20" t="s">
        <v>5216</v>
      </c>
      <c r="J1387" s="22">
        <v>1</v>
      </c>
      <c r="K1387" s="21" t="s">
        <v>5217</v>
      </c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9"/>
      <c r="AA1387" s="8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11"/>
      <c r="AP1387" s="11"/>
    </row>
    <row r="1388" spans="1:42" s="5" customFormat="1">
      <c r="A1388" s="22">
        <v>7851</v>
      </c>
      <c r="B1388" s="20" t="s">
        <v>5218</v>
      </c>
      <c r="C1388" s="20" t="s">
        <v>3234</v>
      </c>
      <c r="D1388" s="23"/>
      <c r="E1388" s="20" t="s">
        <v>68</v>
      </c>
      <c r="F1388" s="20" t="s">
        <v>67</v>
      </c>
      <c r="G1388" s="20" t="s">
        <v>67</v>
      </c>
      <c r="H1388" s="20" t="s">
        <v>292</v>
      </c>
      <c r="I1388" s="20" t="s">
        <v>292</v>
      </c>
      <c r="J1388" s="22">
        <v>1</v>
      </c>
      <c r="K1388" s="21" t="s">
        <v>5217</v>
      </c>
      <c r="L1388" s="2"/>
      <c r="M1388" s="2"/>
      <c r="N1388" s="2"/>
      <c r="O1388" s="2"/>
      <c r="P1388" s="2"/>
      <c r="Q1388" s="2"/>
      <c r="R1388" s="2"/>
      <c r="S1388" s="2"/>
      <c r="T1388" s="3"/>
      <c r="U1388" s="2"/>
      <c r="V1388" s="2"/>
      <c r="W1388" s="2"/>
      <c r="X1388" s="2"/>
      <c r="Y1388" s="2"/>
      <c r="Z1388" s="2"/>
      <c r="AA1388" s="2"/>
      <c r="AB1388" s="3"/>
      <c r="AC1388" s="3"/>
      <c r="AD1388" s="3"/>
      <c r="AE1388" s="3"/>
      <c r="AF1388" s="3"/>
      <c r="AG1388" s="4"/>
      <c r="AH1388" s="3"/>
      <c r="AI1388" s="3"/>
      <c r="AJ1388" s="3"/>
      <c r="AK1388" s="3"/>
      <c r="AL1388" s="3"/>
      <c r="AM1388" s="3"/>
      <c r="AN1388" s="3"/>
      <c r="AO1388" s="4"/>
      <c r="AP1388" s="4"/>
    </row>
    <row r="1389" spans="1:42" s="5" customFormat="1">
      <c r="A1389" s="22">
        <v>7853</v>
      </c>
      <c r="B1389" s="20" t="s">
        <v>5219</v>
      </c>
      <c r="C1389" s="20" t="s">
        <v>5220</v>
      </c>
      <c r="D1389" s="23"/>
      <c r="E1389" s="20" t="s">
        <v>68</v>
      </c>
      <c r="F1389" s="20" t="s">
        <v>67</v>
      </c>
      <c r="G1389" s="20" t="s">
        <v>67</v>
      </c>
      <c r="H1389" s="20" t="s">
        <v>292</v>
      </c>
      <c r="I1389" s="20" t="s">
        <v>292</v>
      </c>
      <c r="J1389" s="22">
        <v>1</v>
      </c>
      <c r="K1389" s="21" t="s">
        <v>5221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3"/>
      <c r="AA1389" s="2"/>
      <c r="AB1389" s="3"/>
      <c r="AC1389" s="3"/>
      <c r="AD1389" s="3"/>
      <c r="AE1389" s="3"/>
      <c r="AF1389" s="3"/>
      <c r="AG1389" s="4"/>
      <c r="AH1389" s="3"/>
      <c r="AI1389" s="3"/>
      <c r="AJ1389" s="3"/>
      <c r="AK1389" s="3"/>
      <c r="AL1389" s="3"/>
      <c r="AM1389" s="3"/>
      <c r="AN1389" s="3"/>
      <c r="AO1389" s="4"/>
      <c r="AP1389" s="4"/>
    </row>
    <row r="1390" spans="1:42" s="5" customFormat="1">
      <c r="A1390" s="22">
        <v>7854</v>
      </c>
      <c r="B1390" s="20" t="s">
        <v>5222</v>
      </c>
      <c r="C1390" s="20" t="s">
        <v>5220</v>
      </c>
      <c r="D1390" s="23"/>
      <c r="E1390" s="20" t="s">
        <v>4</v>
      </c>
      <c r="F1390" s="20" t="s">
        <v>67</v>
      </c>
      <c r="G1390" s="20" t="s">
        <v>67</v>
      </c>
      <c r="H1390" s="20" t="s">
        <v>292</v>
      </c>
      <c r="I1390" s="20" t="s">
        <v>292</v>
      </c>
      <c r="J1390" s="22">
        <v>1</v>
      </c>
      <c r="K1390" s="21" t="s">
        <v>5221</v>
      </c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3"/>
      <c r="AC1390" s="3"/>
      <c r="AD1390" s="3"/>
      <c r="AE1390" s="3"/>
      <c r="AF1390" s="3"/>
      <c r="AG1390" s="4"/>
      <c r="AH1390" s="3"/>
      <c r="AI1390" s="3"/>
      <c r="AJ1390" s="3"/>
      <c r="AK1390" s="3"/>
      <c r="AL1390" s="3"/>
      <c r="AM1390" s="3"/>
      <c r="AN1390" s="3"/>
      <c r="AO1390" s="4"/>
      <c r="AP1390" s="4"/>
    </row>
    <row r="1391" spans="1:42" s="5" customFormat="1">
      <c r="A1391" s="22">
        <v>7855</v>
      </c>
      <c r="B1391" s="20" t="s">
        <v>5223</v>
      </c>
      <c r="C1391" s="20" t="s">
        <v>5220</v>
      </c>
      <c r="D1391" s="23"/>
      <c r="E1391" s="20" t="s">
        <v>4</v>
      </c>
      <c r="F1391" s="20" t="s">
        <v>67</v>
      </c>
      <c r="G1391" s="20" t="s">
        <v>443</v>
      </c>
      <c r="H1391" s="20" t="s">
        <v>292</v>
      </c>
      <c r="I1391" s="20" t="s">
        <v>292</v>
      </c>
      <c r="J1391" s="22">
        <v>1</v>
      </c>
      <c r="K1391" s="21" t="s">
        <v>5221</v>
      </c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4"/>
      <c r="AP1391" s="4"/>
    </row>
    <row r="1392" spans="1:42" s="5" customFormat="1">
      <c r="A1392" s="22">
        <v>7856</v>
      </c>
      <c r="B1392" s="20" t="s">
        <v>5224</v>
      </c>
      <c r="C1392" s="20" t="s">
        <v>5220</v>
      </c>
      <c r="D1392" s="23"/>
      <c r="E1392" s="20" t="s">
        <v>68</v>
      </c>
      <c r="F1392" s="20" t="s">
        <v>67</v>
      </c>
      <c r="G1392" s="20" t="s">
        <v>443</v>
      </c>
      <c r="H1392" s="20" t="s">
        <v>292</v>
      </c>
      <c r="I1392" s="20" t="s">
        <v>292</v>
      </c>
      <c r="J1392" s="22">
        <v>1</v>
      </c>
      <c r="K1392" s="21" t="s">
        <v>5221</v>
      </c>
      <c r="L1392" s="3"/>
      <c r="M1392" s="3"/>
      <c r="N1392" s="2"/>
      <c r="O1392" s="2"/>
      <c r="P1392" s="3"/>
      <c r="Q1392" s="3"/>
      <c r="R1392" s="3"/>
      <c r="S1392" s="2"/>
      <c r="T1392" s="2"/>
      <c r="U1392" s="2"/>
      <c r="V1392" s="2"/>
      <c r="W1392" s="2"/>
      <c r="X1392" s="2"/>
      <c r="Y1392" s="2"/>
      <c r="Z1392" s="3"/>
      <c r="AA1392" s="2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4"/>
    </row>
    <row r="1393" spans="1:42" s="5" customFormat="1">
      <c r="A1393" s="22">
        <v>7858</v>
      </c>
      <c r="B1393" s="20" t="s">
        <v>5225</v>
      </c>
      <c r="C1393" s="20" t="s">
        <v>3234</v>
      </c>
      <c r="D1393" s="23"/>
      <c r="E1393" s="20" t="s">
        <v>67</v>
      </c>
      <c r="F1393" s="20" t="s">
        <v>67</v>
      </c>
      <c r="G1393" s="20" t="s">
        <v>67</v>
      </c>
      <c r="H1393" s="20" t="s">
        <v>292</v>
      </c>
      <c r="I1393" s="20" t="s">
        <v>292</v>
      </c>
      <c r="J1393" s="22">
        <v>1</v>
      </c>
      <c r="K1393" s="21" t="s">
        <v>5226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3"/>
      <c r="AC1393" s="3"/>
      <c r="AD1393" s="3"/>
      <c r="AE1393" s="3"/>
      <c r="AF1393" s="3"/>
      <c r="AG1393" s="4"/>
      <c r="AH1393" s="3"/>
      <c r="AI1393" s="3"/>
      <c r="AJ1393" s="3"/>
      <c r="AK1393" s="3"/>
      <c r="AL1393" s="3"/>
      <c r="AM1393" s="3"/>
      <c r="AN1393" s="3"/>
      <c r="AO1393" s="4"/>
      <c r="AP1393" s="4"/>
    </row>
    <row r="1394" spans="1:42" s="5" customFormat="1">
      <c r="A1394" s="22">
        <v>7862</v>
      </c>
      <c r="B1394" s="20" t="s">
        <v>5227</v>
      </c>
      <c r="C1394" s="20" t="s">
        <v>2553</v>
      </c>
      <c r="D1394" s="23"/>
      <c r="E1394" s="20" t="s">
        <v>68</v>
      </c>
      <c r="F1394" s="20" t="s">
        <v>67</v>
      </c>
      <c r="G1394" s="20" t="s">
        <v>67</v>
      </c>
      <c r="H1394" s="20" t="s">
        <v>292</v>
      </c>
      <c r="I1394" s="20" t="s">
        <v>292</v>
      </c>
      <c r="J1394" s="22">
        <v>1</v>
      </c>
      <c r="K1394" s="21" t="s">
        <v>5228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3"/>
      <c r="AC1394" s="3"/>
      <c r="AD1394" s="3"/>
      <c r="AE1394" s="3"/>
      <c r="AF1394" s="3"/>
      <c r="AG1394" s="4"/>
      <c r="AH1394" s="3"/>
      <c r="AI1394" s="3"/>
      <c r="AJ1394" s="3"/>
      <c r="AK1394" s="3"/>
      <c r="AL1394" s="3"/>
      <c r="AM1394" s="3"/>
      <c r="AN1394" s="3"/>
      <c r="AO1394" s="4"/>
      <c r="AP1394" s="4"/>
    </row>
    <row r="1395" spans="1:42" s="5" customFormat="1">
      <c r="A1395" s="22">
        <v>7868</v>
      </c>
      <c r="B1395" s="20" t="s">
        <v>5229</v>
      </c>
      <c r="C1395" s="20" t="s">
        <v>2568</v>
      </c>
      <c r="D1395" s="23"/>
      <c r="E1395" s="20" t="s">
        <v>68</v>
      </c>
      <c r="F1395" s="20" t="s">
        <v>67</v>
      </c>
      <c r="G1395" s="20" t="s">
        <v>67</v>
      </c>
      <c r="H1395" s="20" t="s">
        <v>292</v>
      </c>
      <c r="I1395" s="20" t="s">
        <v>292</v>
      </c>
      <c r="J1395" s="22">
        <v>1</v>
      </c>
      <c r="K1395" s="21" t="s">
        <v>5230</v>
      </c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3"/>
      <c r="AA1395" s="2"/>
      <c r="AB1395" s="3"/>
      <c r="AC1395" s="3"/>
      <c r="AD1395" s="3"/>
      <c r="AE1395" s="3"/>
      <c r="AF1395" s="3"/>
      <c r="AG1395" s="4"/>
      <c r="AH1395" s="3"/>
      <c r="AI1395" s="3"/>
      <c r="AJ1395" s="3"/>
      <c r="AK1395" s="3"/>
      <c r="AL1395" s="3"/>
      <c r="AM1395" s="3"/>
      <c r="AN1395" s="3"/>
      <c r="AO1395" s="4"/>
      <c r="AP1395" s="4"/>
    </row>
    <row r="1396" spans="1:42" s="5" customFormat="1">
      <c r="A1396" s="22">
        <v>7869</v>
      </c>
      <c r="B1396" s="20" t="s">
        <v>5231</v>
      </c>
      <c r="C1396" s="20" t="s">
        <v>2568</v>
      </c>
      <c r="D1396" s="23"/>
      <c r="E1396" s="20" t="s">
        <v>68</v>
      </c>
      <c r="F1396" s="20" t="s">
        <v>67</v>
      </c>
      <c r="G1396" s="20" t="s">
        <v>67</v>
      </c>
      <c r="H1396" s="20" t="s">
        <v>292</v>
      </c>
      <c r="I1396" s="20" t="s">
        <v>292</v>
      </c>
      <c r="J1396" s="22">
        <v>1</v>
      </c>
      <c r="K1396" s="21" t="s">
        <v>5230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3"/>
      <c r="AC1396" s="3"/>
      <c r="AD1396" s="3"/>
      <c r="AE1396" s="3"/>
      <c r="AF1396" s="3"/>
      <c r="AG1396" s="4"/>
      <c r="AH1396" s="3"/>
      <c r="AI1396" s="3"/>
      <c r="AJ1396" s="4"/>
      <c r="AK1396" s="4"/>
      <c r="AL1396" s="3"/>
      <c r="AM1396" s="3"/>
      <c r="AN1396" s="3"/>
      <c r="AO1396" s="4"/>
      <c r="AP1396" s="4"/>
    </row>
    <row r="1397" spans="1:42" s="5" customFormat="1">
      <c r="A1397" s="22">
        <v>7870</v>
      </c>
      <c r="B1397" s="20" t="s">
        <v>5232</v>
      </c>
      <c r="C1397" s="20" t="s">
        <v>2568</v>
      </c>
      <c r="D1397" s="23"/>
      <c r="E1397" s="20" t="s">
        <v>68</v>
      </c>
      <c r="F1397" s="20" t="s">
        <v>67</v>
      </c>
      <c r="G1397" s="20" t="s">
        <v>67</v>
      </c>
      <c r="H1397" s="20" t="s">
        <v>292</v>
      </c>
      <c r="I1397" s="20" t="s">
        <v>292</v>
      </c>
      <c r="J1397" s="22">
        <v>1</v>
      </c>
      <c r="K1397" s="21" t="s">
        <v>5230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3"/>
      <c r="AA1397" s="2"/>
      <c r="AB1397" s="3"/>
      <c r="AC1397" s="3"/>
      <c r="AD1397" s="3"/>
      <c r="AE1397" s="3"/>
      <c r="AF1397" s="3"/>
      <c r="AG1397" s="4"/>
      <c r="AH1397" s="3"/>
      <c r="AI1397" s="3"/>
      <c r="AJ1397" s="3"/>
      <c r="AK1397" s="3"/>
      <c r="AL1397" s="3"/>
      <c r="AM1397" s="3"/>
      <c r="AN1397" s="3"/>
      <c r="AO1397" s="4"/>
      <c r="AP1397" s="4"/>
    </row>
    <row r="1398" spans="1:42" s="5" customFormat="1">
      <c r="A1398" s="22">
        <v>7871</v>
      </c>
      <c r="B1398" s="20" t="s">
        <v>5233</v>
      </c>
      <c r="C1398" s="20" t="s">
        <v>2568</v>
      </c>
      <c r="D1398" s="23"/>
      <c r="E1398" s="20" t="s">
        <v>68</v>
      </c>
      <c r="F1398" s="20" t="s">
        <v>67</v>
      </c>
      <c r="G1398" s="20" t="s">
        <v>67</v>
      </c>
      <c r="H1398" s="20" t="s">
        <v>292</v>
      </c>
      <c r="I1398" s="20" t="s">
        <v>292</v>
      </c>
      <c r="J1398" s="22">
        <v>1</v>
      </c>
      <c r="K1398" s="21" t="s">
        <v>5230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3"/>
      <c r="AC1398" s="3"/>
      <c r="AD1398" s="3"/>
      <c r="AE1398" s="3"/>
      <c r="AF1398" s="3"/>
      <c r="AG1398" s="4"/>
      <c r="AH1398" s="3"/>
      <c r="AI1398" s="3"/>
      <c r="AJ1398" s="3"/>
      <c r="AK1398" s="3"/>
      <c r="AL1398" s="3"/>
      <c r="AM1398" s="3"/>
      <c r="AN1398" s="3"/>
      <c r="AO1398" s="4"/>
      <c r="AP1398" s="4"/>
    </row>
    <row r="1399" spans="1:42" s="5" customFormat="1">
      <c r="A1399" s="22">
        <v>7872</v>
      </c>
      <c r="B1399" s="20" t="s">
        <v>5234</v>
      </c>
      <c r="C1399" s="20" t="s">
        <v>2568</v>
      </c>
      <c r="D1399" s="23"/>
      <c r="E1399" s="20" t="s">
        <v>68</v>
      </c>
      <c r="F1399" s="20" t="s">
        <v>67</v>
      </c>
      <c r="G1399" s="20" t="s">
        <v>67</v>
      </c>
      <c r="H1399" s="20" t="s">
        <v>292</v>
      </c>
      <c r="I1399" s="20" t="s">
        <v>292</v>
      </c>
      <c r="J1399" s="22">
        <v>1</v>
      </c>
      <c r="K1399" s="21" t="s">
        <v>5230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3"/>
      <c r="Z1399" s="2"/>
      <c r="AA1399" s="2"/>
      <c r="AB1399" s="3"/>
      <c r="AC1399" s="3"/>
      <c r="AD1399" s="3"/>
      <c r="AE1399" s="3"/>
      <c r="AF1399" s="3"/>
      <c r="AG1399" s="4"/>
      <c r="AH1399" s="3"/>
      <c r="AI1399" s="3"/>
      <c r="AJ1399" s="3"/>
      <c r="AK1399" s="3"/>
      <c r="AL1399" s="3"/>
      <c r="AM1399" s="3"/>
      <c r="AN1399" s="3"/>
      <c r="AO1399" s="4"/>
      <c r="AP1399" s="4"/>
    </row>
    <row r="1400" spans="1:42" s="5" customFormat="1">
      <c r="A1400" s="22">
        <v>7873</v>
      </c>
      <c r="B1400" s="20" t="s">
        <v>5235</v>
      </c>
      <c r="C1400" s="20" t="s">
        <v>2568</v>
      </c>
      <c r="D1400" s="23"/>
      <c r="E1400" s="20" t="s">
        <v>68</v>
      </c>
      <c r="F1400" s="20" t="s">
        <v>67</v>
      </c>
      <c r="G1400" s="20" t="s">
        <v>67</v>
      </c>
      <c r="H1400" s="20" t="s">
        <v>292</v>
      </c>
      <c r="I1400" s="20" t="s">
        <v>292</v>
      </c>
      <c r="J1400" s="22">
        <v>1</v>
      </c>
      <c r="K1400" s="21" t="s">
        <v>5230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3"/>
      <c r="AC1400" s="3"/>
      <c r="AD1400" s="3"/>
      <c r="AE1400" s="3"/>
      <c r="AF1400" s="3"/>
      <c r="AG1400" s="4"/>
      <c r="AH1400" s="3"/>
      <c r="AI1400" s="3"/>
      <c r="AJ1400" s="3"/>
      <c r="AK1400" s="3"/>
      <c r="AL1400" s="3"/>
      <c r="AM1400" s="3"/>
      <c r="AN1400" s="3"/>
      <c r="AO1400" s="4"/>
      <c r="AP1400" s="4"/>
    </row>
    <row r="1401" spans="1:42" s="5" customFormat="1">
      <c r="A1401" s="22">
        <v>7874</v>
      </c>
      <c r="B1401" s="20" t="s">
        <v>5236</v>
      </c>
      <c r="C1401" s="20" t="s">
        <v>2568</v>
      </c>
      <c r="D1401" s="23"/>
      <c r="E1401" s="20" t="s">
        <v>68</v>
      </c>
      <c r="F1401" s="20" t="s">
        <v>67</v>
      </c>
      <c r="G1401" s="20" t="s">
        <v>67</v>
      </c>
      <c r="H1401" s="20" t="s">
        <v>292</v>
      </c>
      <c r="I1401" s="20" t="s">
        <v>292</v>
      </c>
      <c r="J1401" s="22">
        <v>1</v>
      </c>
      <c r="K1401" s="21" t="s">
        <v>5230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3"/>
      <c r="AA1401" s="2"/>
      <c r="AB1401" s="3"/>
      <c r="AC1401" s="3"/>
      <c r="AD1401" s="3"/>
      <c r="AE1401" s="3"/>
      <c r="AF1401" s="3"/>
      <c r="AG1401" s="4"/>
      <c r="AH1401" s="3"/>
      <c r="AI1401" s="3"/>
      <c r="AJ1401" s="3"/>
      <c r="AK1401" s="3"/>
      <c r="AL1401" s="3"/>
      <c r="AM1401" s="3"/>
      <c r="AN1401" s="3"/>
      <c r="AO1401" s="4"/>
      <c r="AP1401" s="4"/>
    </row>
    <row r="1402" spans="1:42" s="5" customFormat="1">
      <c r="A1402" s="22">
        <v>7875</v>
      </c>
      <c r="B1402" s="20" t="s">
        <v>5237</v>
      </c>
      <c r="C1402" s="20" t="s">
        <v>2568</v>
      </c>
      <c r="D1402" s="23"/>
      <c r="E1402" s="20" t="s">
        <v>68</v>
      </c>
      <c r="F1402" s="20" t="s">
        <v>67</v>
      </c>
      <c r="G1402" s="20" t="s">
        <v>67</v>
      </c>
      <c r="H1402" s="20" t="s">
        <v>292</v>
      </c>
      <c r="I1402" s="20" t="s">
        <v>292</v>
      </c>
      <c r="J1402" s="22">
        <v>1</v>
      </c>
      <c r="K1402" s="21" t="s">
        <v>5230</v>
      </c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4"/>
      <c r="AP1402" s="4"/>
    </row>
    <row r="1403" spans="1:42" s="5" customFormat="1">
      <c r="A1403" s="22">
        <v>7876</v>
      </c>
      <c r="B1403" s="20" t="s">
        <v>5238</v>
      </c>
      <c r="C1403" s="20" t="s">
        <v>2568</v>
      </c>
      <c r="D1403" s="23"/>
      <c r="E1403" s="20" t="s">
        <v>68</v>
      </c>
      <c r="F1403" s="20" t="s">
        <v>67</v>
      </c>
      <c r="G1403" s="20" t="s">
        <v>67</v>
      </c>
      <c r="H1403" s="20" t="s">
        <v>292</v>
      </c>
      <c r="I1403" s="20" t="s">
        <v>292</v>
      </c>
      <c r="J1403" s="22">
        <v>1</v>
      </c>
      <c r="K1403" s="21" t="s">
        <v>5230</v>
      </c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4"/>
      <c r="AP1403" s="4"/>
    </row>
    <row r="1404" spans="1:42" s="5" customFormat="1">
      <c r="A1404" s="22">
        <v>7877</v>
      </c>
      <c r="B1404" s="20" t="s">
        <v>5239</v>
      </c>
      <c r="C1404" s="20" t="s">
        <v>2568</v>
      </c>
      <c r="D1404" s="23"/>
      <c r="E1404" s="20" t="s">
        <v>68</v>
      </c>
      <c r="F1404" s="20" t="s">
        <v>67</v>
      </c>
      <c r="G1404" s="20" t="s">
        <v>67</v>
      </c>
      <c r="H1404" s="20" t="s">
        <v>292</v>
      </c>
      <c r="I1404" s="20" t="s">
        <v>292</v>
      </c>
      <c r="J1404" s="22">
        <v>1</v>
      </c>
      <c r="K1404" s="21" t="s">
        <v>5230</v>
      </c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</row>
    <row r="1405" spans="1:42" s="12" customFormat="1">
      <c r="A1405" s="22">
        <v>7887</v>
      </c>
      <c r="B1405" s="20" t="s">
        <v>5240</v>
      </c>
      <c r="C1405" s="20" t="s">
        <v>2568</v>
      </c>
      <c r="D1405" s="22">
        <v>1050</v>
      </c>
      <c r="E1405" s="20" t="s">
        <v>68</v>
      </c>
      <c r="F1405" s="20" t="s">
        <v>68</v>
      </c>
      <c r="G1405" s="20" t="s">
        <v>4</v>
      </c>
      <c r="H1405" s="20" t="s">
        <v>5241</v>
      </c>
      <c r="I1405" s="20" t="s">
        <v>388</v>
      </c>
      <c r="J1405" s="22">
        <v>1</v>
      </c>
      <c r="K1405" s="21" t="s">
        <v>5242</v>
      </c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</row>
    <row r="1406" spans="1:42" s="12" customFormat="1">
      <c r="A1406" s="22">
        <v>7888</v>
      </c>
      <c r="B1406" s="20" t="s">
        <v>5240</v>
      </c>
      <c r="C1406" s="20" t="s">
        <v>2568</v>
      </c>
      <c r="D1406" s="22">
        <v>1044</v>
      </c>
      <c r="E1406" s="20" t="s">
        <v>68</v>
      </c>
      <c r="F1406" s="20" t="s">
        <v>68</v>
      </c>
      <c r="G1406" s="20" t="s">
        <v>4</v>
      </c>
      <c r="H1406" s="20" t="s">
        <v>5243</v>
      </c>
      <c r="I1406" s="20" t="s">
        <v>389</v>
      </c>
      <c r="J1406" s="22">
        <v>1</v>
      </c>
      <c r="K1406" s="21" t="s">
        <v>5242</v>
      </c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</row>
    <row r="1407" spans="1:42" s="12" customFormat="1">
      <c r="A1407" s="22">
        <v>7889</v>
      </c>
      <c r="B1407" s="20" t="s">
        <v>5240</v>
      </c>
      <c r="C1407" s="20" t="s">
        <v>2568</v>
      </c>
      <c r="D1407" s="20">
        <v>1096</v>
      </c>
      <c r="E1407" s="20" t="s">
        <v>68</v>
      </c>
      <c r="F1407" s="20" t="s">
        <v>68</v>
      </c>
      <c r="G1407" s="20" t="s">
        <v>4</v>
      </c>
      <c r="H1407" s="20" t="s">
        <v>5244</v>
      </c>
      <c r="I1407" s="20" t="s">
        <v>5245</v>
      </c>
      <c r="J1407" s="22">
        <v>1</v>
      </c>
      <c r="K1407" s="21" t="s">
        <v>5242</v>
      </c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</row>
    <row r="1408" spans="1:42" s="12" customFormat="1">
      <c r="A1408" s="22">
        <v>7904</v>
      </c>
      <c r="B1408" s="20" t="s">
        <v>5246</v>
      </c>
      <c r="C1408" s="20" t="s">
        <v>2568</v>
      </c>
      <c r="D1408" s="22">
        <v>1068</v>
      </c>
      <c r="E1408" s="20" t="s">
        <v>68</v>
      </c>
      <c r="F1408" s="20" t="s">
        <v>68</v>
      </c>
      <c r="G1408" s="20" t="s">
        <v>4</v>
      </c>
      <c r="H1408" s="20" t="s">
        <v>5247</v>
      </c>
      <c r="I1408" s="20" t="s">
        <v>390</v>
      </c>
      <c r="J1408" s="22">
        <v>1</v>
      </c>
      <c r="K1408" s="21" t="s">
        <v>5248</v>
      </c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11"/>
      <c r="AP1408" s="11"/>
    </row>
    <row r="1409" spans="1:42" s="5" customFormat="1">
      <c r="A1409" s="22">
        <v>7978</v>
      </c>
      <c r="B1409" s="20" t="s">
        <v>5249</v>
      </c>
      <c r="C1409" s="20" t="s">
        <v>5149</v>
      </c>
      <c r="D1409" s="23"/>
      <c r="E1409" s="20" t="s">
        <v>4</v>
      </c>
      <c r="F1409" s="20" t="s">
        <v>67</v>
      </c>
      <c r="G1409" s="20" t="s">
        <v>443</v>
      </c>
      <c r="H1409" s="20" t="s">
        <v>292</v>
      </c>
      <c r="I1409" s="20" t="s">
        <v>292</v>
      </c>
      <c r="J1409" s="22">
        <v>1</v>
      </c>
      <c r="K1409" s="21" t="s">
        <v>5250</v>
      </c>
      <c r="L1409" s="2"/>
      <c r="M1409" s="2"/>
      <c r="N1409" s="2"/>
      <c r="O1409" s="2"/>
      <c r="P1409" s="2"/>
      <c r="Q1409" s="2"/>
      <c r="R1409" s="2"/>
      <c r="S1409" s="2"/>
      <c r="T1409" s="3"/>
      <c r="U1409" s="2"/>
      <c r="V1409" s="2"/>
      <c r="W1409" s="2"/>
      <c r="X1409" s="2"/>
      <c r="Y1409" s="2"/>
      <c r="Z1409" s="3"/>
      <c r="AA1409" s="2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4"/>
      <c r="AP1409" s="4"/>
    </row>
    <row r="1410" spans="1:42" s="12" customFormat="1">
      <c r="A1410" s="22">
        <v>7979</v>
      </c>
      <c r="B1410" s="20" t="s">
        <v>5251</v>
      </c>
      <c r="C1410" s="20" t="s">
        <v>5133</v>
      </c>
      <c r="D1410" s="22">
        <v>1125</v>
      </c>
      <c r="E1410" s="20" t="s">
        <v>68</v>
      </c>
      <c r="F1410" s="20" t="s">
        <v>68</v>
      </c>
      <c r="G1410" s="20" t="s">
        <v>67</v>
      </c>
      <c r="H1410" s="20" t="s">
        <v>5252</v>
      </c>
      <c r="I1410" s="20" t="s">
        <v>5253</v>
      </c>
      <c r="J1410" s="22">
        <v>1</v>
      </c>
      <c r="K1410" s="21" t="s">
        <v>5254</v>
      </c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9"/>
      <c r="AA1410" s="8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11"/>
      <c r="AP1410" s="11"/>
    </row>
    <row r="1411" spans="1:42" s="5" customFormat="1">
      <c r="A1411" s="22">
        <v>7980</v>
      </c>
      <c r="B1411" s="20" t="s">
        <v>5255</v>
      </c>
      <c r="C1411" s="20" t="s">
        <v>5149</v>
      </c>
      <c r="D1411" s="23"/>
      <c r="E1411" s="20" t="s">
        <v>4</v>
      </c>
      <c r="F1411" s="20" t="s">
        <v>67</v>
      </c>
      <c r="G1411" s="20" t="s">
        <v>443</v>
      </c>
      <c r="H1411" s="20" t="s">
        <v>292</v>
      </c>
      <c r="I1411" s="20" t="s">
        <v>292</v>
      </c>
      <c r="J1411" s="22">
        <v>5</v>
      </c>
      <c r="K1411" s="21" t="s">
        <v>5250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3"/>
      <c r="AC1411" s="3"/>
      <c r="AD1411" s="3"/>
      <c r="AE1411" s="3"/>
      <c r="AF1411" s="3"/>
      <c r="AG1411" s="4"/>
      <c r="AH1411" s="3"/>
      <c r="AI1411" s="3"/>
      <c r="AJ1411" s="3"/>
      <c r="AK1411" s="3"/>
      <c r="AL1411" s="3"/>
      <c r="AM1411" s="3"/>
      <c r="AN1411" s="3"/>
      <c r="AO1411" s="4"/>
      <c r="AP1411" s="4"/>
    </row>
    <row r="1412" spans="1:42" s="5" customFormat="1">
      <c r="A1412" s="22">
        <v>7996</v>
      </c>
      <c r="B1412" s="20" t="s">
        <v>5256</v>
      </c>
      <c r="C1412" s="20" t="s">
        <v>3238</v>
      </c>
      <c r="D1412" s="23"/>
      <c r="E1412" s="20" t="s">
        <v>4</v>
      </c>
      <c r="F1412" s="20" t="s">
        <v>67</v>
      </c>
      <c r="G1412" s="20" t="s">
        <v>67</v>
      </c>
      <c r="H1412" s="20" t="s">
        <v>292</v>
      </c>
      <c r="I1412" s="20" t="s">
        <v>292</v>
      </c>
      <c r="J1412" s="22">
        <v>1</v>
      </c>
      <c r="K1412" s="21" t="s">
        <v>5257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3"/>
      <c r="AA1412" s="2"/>
      <c r="AB1412" s="3"/>
      <c r="AC1412" s="3"/>
      <c r="AD1412" s="3"/>
      <c r="AE1412" s="3"/>
      <c r="AF1412" s="3"/>
      <c r="AG1412" s="4"/>
      <c r="AH1412" s="3"/>
      <c r="AI1412" s="3"/>
      <c r="AJ1412" s="3"/>
      <c r="AK1412" s="3"/>
      <c r="AL1412" s="3"/>
      <c r="AM1412" s="3"/>
      <c r="AN1412" s="3"/>
      <c r="AO1412" s="4"/>
      <c r="AP1412" s="4"/>
    </row>
    <row r="1413" spans="1:42" s="5" customFormat="1">
      <c r="A1413" s="22">
        <v>7997</v>
      </c>
      <c r="B1413" s="20" t="s">
        <v>5258</v>
      </c>
      <c r="C1413" s="20" t="s">
        <v>3238</v>
      </c>
      <c r="D1413" s="23"/>
      <c r="E1413" s="20" t="s">
        <v>4</v>
      </c>
      <c r="F1413" s="20" t="s">
        <v>67</v>
      </c>
      <c r="G1413" s="20" t="s">
        <v>67</v>
      </c>
      <c r="H1413" s="20" t="s">
        <v>292</v>
      </c>
      <c r="I1413" s="20" t="s">
        <v>292</v>
      </c>
      <c r="J1413" s="22">
        <v>1</v>
      </c>
      <c r="K1413" s="21" t="s">
        <v>5257</v>
      </c>
      <c r="L1413" s="2"/>
      <c r="M1413" s="2"/>
      <c r="N1413" s="3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3"/>
      <c r="AA1413" s="2"/>
      <c r="AB1413" s="3"/>
      <c r="AC1413" s="3"/>
      <c r="AD1413" s="3"/>
      <c r="AE1413" s="3"/>
      <c r="AF1413" s="3"/>
      <c r="AG1413" s="4"/>
      <c r="AH1413" s="3"/>
      <c r="AI1413" s="3"/>
      <c r="AJ1413" s="3"/>
      <c r="AK1413" s="3"/>
      <c r="AL1413" s="3"/>
      <c r="AM1413" s="3"/>
      <c r="AN1413" s="3"/>
      <c r="AO1413" s="4"/>
      <c r="AP1413" s="4"/>
    </row>
    <row r="1414" spans="1:42" s="5" customFormat="1">
      <c r="A1414" s="22">
        <v>7998</v>
      </c>
      <c r="B1414" s="20" t="s">
        <v>5259</v>
      </c>
      <c r="C1414" s="20" t="s">
        <v>3238</v>
      </c>
      <c r="D1414" s="23"/>
      <c r="E1414" s="20" t="s">
        <v>4</v>
      </c>
      <c r="F1414" s="20" t="s">
        <v>67</v>
      </c>
      <c r="G1414" s="20" t="s">
        <v>67</v>
      </c>
      <c r="H1414" s="20" t="s">
        <v>292</v>
      </c>
      <c r="I1414" s="20" t="s">
        <v>292</v>
      </c>
      <c r="J1414" s="22">
        <v>1</v>
      </c>
      <c r="K1414" s="21" t="s">
        <v>5257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3"/>
      <c r="AC1414" s="3"/>
      <c r="AD1414" s="3"/>
      <c r="AE1414" s="3"/>
      <c r="AF1414" s="3"/>
      <c r="AG1414" s="4"/>
      <c r="AH1414" s="3"/>
      <c r="AI1414" s="3"/>
      <c r="AJ1414" s="3"/>
      <c r="AK1414" s="3"/>
      <c r="AL1414" s="3"/>
      <c r="AM1414" s="3"/>
      <c r="AN1414" s="3"/>
      <c r="AO1414" s="4"/>
      <c r="AP1414" s="4"/>
    </row>
    <row r="1415" spans="1:42" s="5" customFormat="1">
      <c r="A1415" s="22">
        <v>7999</v>
      </c>
      <c r="B1415" s="20" t="s">
        <v>5260</v>
      </c>
      <c r="C1415" s="20" t="s">
        <v>3238</v>
      </c>
      <c r="D1415" s="23"/>
      <c r="E1415" s="20" t="s">
        <v>4</v>
      </c>
      <c r="F1415" s="20" t="s">
        <v>67</v>
      </c>
      <c r="G1415" s="20" t="s">
        <v>67</v>
      </c>
      <c r="H1415" s="20" t="s">
        <v>292</v>
      </c>
      <c r="I1415" s="20" t="s">
        <v>292</v>
      </c>
      <c r="J1415" s="22">
        <v>1</v>
      </c>
      <c r="K1415" s="21" t="s">
        <v>5257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3"/>
      <c r="AC1415" s="3"/>
      <c r="AD1415" s="3"/>
      <c r="AE1415" s="3"/>
      <c r="AF1415" s="3"/>
      <c r="AG1415" s="4"/>
      <c r="AH1415" s="3"/>
      <c r="AI1415" s="3"/>
      <c r="AJ1415" s="3"/>
      <c r="AK1415" s="3"/>
      <c r="AL1415" s="3"/>
      <c r="AM1415" s="3"/>
      <c r="AN1415" s="3"/>
      <c r="AO1415" s="4"/>
      <c r="AP1415" s="4"/>
    </row>
    <row r="1416" spans="1:42" s="5" customFormat="1">
      <c r="A1416" s="22">
        <v>8000</v>
      </c>
      <c r="B1416" s="20" t="s">
        <v>5261</v>
      </c>
      <c r="C1416" s="20" t="s">
        <v>3238</v>
      </c>
      <c r="D1416" s="23"/>
      <c r="E1416" s="20" t="s">
        <v>4</v>
      </c>
      <c r="F1416" s="20" t="s">
        <v>67</v>
      </c>
      <c r="G1416" s="20" t="s">
        <v>67</v>
      </c>
      <c r="H1416" s="20" t="s">
        <v>292</v>
      </c>
      <c r="I1416" s="20" t="s">
        <v>292</v>
      </c>
      <c r="J1416" s="22">
        <v>1</v>
      </c>
      <c r="K1416" s="21" t="s">
        <v>5257</v>
      </c>
      <c r="L1416" s="3"/>
      <c r="M1416" s="3"/>
      <c r="N1416" s="2"/>
      <c r="O1416" s="2"/>
      <c r="P1416" s="2"/>
      <c r="Q1416" s="3"/>
      <c r="R1416" s="3"/>
      <c r="S1416" s="2"/>
      <c r="T1416" s="2"/>
      <c r="U1416" s="2"/>
      <c r="V1416" s="2"/>
      <c r="W1416" s="2"/>
      <c r="X1416" s="2"/>
      <c r="Y1416" s="2"/>
      <c r="Z1416" s="3"/>
      <c r="AA1416" s="2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4"/>
      <c r="AP1416" s="4"/>
    </row>
    <row r="1417" spans="1:42" s="5" customFormat="1">
      <c r="A1417" s="22">
        <v>8001</v>
      </c>
      <c r="B1417" s="20" t="s">
        <v>5262</v>
      </c>
      <c r="C1417" s="20" t="s">
        <v>3238</v>
      </c>
      <c r="D1417" s="23"/>
      <c r="E1417" s="20" t="s">
        <v>67</v>
      </c>
      <c r="F1417" s="20" t="s">
        <v>67</v>
      </c>
      <c r="G1417" s="20" t="s">
        <v>67</v>
      </c>
      <c r="H1417" s="20" t="s">
        <v>292</v>
      </c>
      <c r="I1417" s="20" t="s">
        <v>292</v>
      </c>
      <c r="J1417" s="22">
        <v>15</v>
      </c>
      <c r="K1417" s="21" t="s">
        <v>5263</v>
      </c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4"/>
      <c r="AP1417" s="4"/>
    </row>
    <row r="1418" spans="1:42" s="5" customFormat="1">
      <c r="A1418" s="22">
        <v>8006</v>
      </c>
      <c r="B1418" s="20" t="s">
        <v>5264</v>
      </c>
      <c r="C1418" s="20" t="s">
        <v>5084</v>
      </c>
      <c r="D1418" s="23"/>
      <c r="E1418" s="20" t="s">
        <v>68</v>
      </c>
      <c r="F1418" s="20" t="s">
        <v>67</v>
      </c>
      <c r="G1418" s="20" t="s">
        <v>67</v>
      </c>
      <c r="H1418" s="20" t="s">
        <v>292</v>
      </c>
      <c r="I1418" s="20" t="s">
        <v>292</v>
      </c>
      <c r="J1418" s="22">
        <v>1</v>
      </c>
      <c r="K1418" s="21" t="s">
        <v>5265</v>
      </c>
      <c r="L1418" s="3"/>
      <c r="M1418" s="3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4"/>
      <c r="AP1418" s="4"/>
    </row>
    <row r="1419" spans="1:42" s="5" customFormat="1">
      <c r="A1419" s="22">
        <v>8008</v>
      </c>
      <c r="B1419" s="20" t="s">
        <v>5266</v>
      </c>
      <c r="C1419" s="20" t="s">
        <v>3238</v>
      </c>
      <c r="D1419" s="23"/>
      <c r="E1419" s="20" t="s">
        <v>68</v>
      </c>
      <c r="F1419" s="20" t="s">
        <v>67</v>
      </c>
      <c r="G1419" s="20" t="s">
        <v>67</v>
      </c>
      <c r="H1419" s="20" t="s">
        <v>292</v>
      </c>
      <c r="I1419" s="20" t="s">
        <v>292</v>
      </c>
      <c r="J1419" s="22">
        <v>1</v>
      </c>
      <c r="K1419" s="21" t="s">
        <v>5267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4"/>
      <c r="AP1419" s="4"/>
    </row>
    <row r="1420" spans="1:42" s="5" customFormat="1">
      <c r="A1420" s="22">
        <v>8009</v>
      </c>
      <c r="B1420" s="20" t="s">
        <v>5268</v>
      </c>
      <c r="C1420" s="20" t="s">
        <v>3238</v>
      </c>
      <c r="D1420" s="23"/>
      <c r="E1420" s="20" t="s">
        <v>68</v>
      </c>
      <c r="F1420" s="20" t="s">
        <v>67</v>
      </c>
      <c r="G1420" s="20" t="s">
        <v>67</v>
      </c>
      <c r="H1420" s="20" t="s">
        <v>292</v>
      </c>
      <c r="I1420" s="20" t="s">
        <v>292</v>
      </c>
      <c r="J1420" s="22">
        <v>1</v>
      </c>
      <c r="K1420" s="21" t="s">
        <v>5267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4"/>
      <c r="AP1420" s="4"/>
    </row>
    <row r="1421" spans="1:42" s="5" customFormat="1">
      <c r="A1421" s="22">
        <v>8011</v>
      </c>
      <c r="B1421" s="20" t="s">
        <v>5269</v>
      </c>
      <c r="C1421" s="20" t="s">
        <v>3238</v>
      </c>
      <c r="D1421" s="23"/>
      <c r="E1421" s="20" t="s">
        <v>68</v>
      </c>
      <c r="F1421" s="20" t="s">
        <v>67</v>
      </c>
      <c r="G1421" s="20" t="s">
        <v>67</v>
      </c>
      <c r="H1421" s="20" t="s">
        <v>292</v>
      </c>
      <c r="I1421" s="20" t="s">
        <v>292</v>
      </c>
      <c r="J1421" s="22">
        <v>1</v>
      </c>
      <c r="K1421" s="21" t="s">
        <v>5267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3"/>
      <c r="AA1421" s="2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4"/>
    </row>
    <row r="1422" spans="1:42" s="12" customFormat="1">
      <c r="A1422" s="22">
        <v>8028</v>
      </c>
      <c r="B1422" s="20" t="s">
        <v>5270</v>
      </c>
      <c r="C1422" s="20" t="s">
        <v>2553</v>
      </c>
      <c r="D1422" s="22">
        <v>1120</v>
      </c>
      <c r="E1422" s="20" t="s">
        <v>68</v>
      </c>
      <c r="F1422" s="20" t="s">
        <v>68</v>
      </c>
      <c r="G1422" s="20" t="s">
        <v>67</v>
      </c>
      <c r="H1422" s="20" t="s">
        <v>5271</v>
      </c>
      <c r="I1422" s="20" t="s">
        <v>5272</v>
      </c>
      <c r="J1422" s="22">
        <v>1</v>
      </c>
      <c r="K1422" s="21" t="s">
        <v>5273</v>
      </c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9"/>
      <c r="AA1422" s="8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</row>
    <row r="1423" spans="1:42" s="12" customFormat="1">
      <c r="A1423" s="22">
        <v>8089</v>
      </c>
      <c r="B1423" s="20" t="s">
        <v>5274</v>
      </c>
      <c r="C1423" s="20" t="s">
        <v>3238</v>
      </c>
      <c r="D1423" s="22">
        <v>1062</v>
      </c>
      <c r="E1423" s="20" t="s">
        <v>68</v>
      </c>
      <c r="F1423" s="20" t="s">
        <v>68</v>
      </c>
      <c r="G1423" s="20" t="s">
        <v>67</v>
      </c>
      <c r="H1423" s="20" t="s">
        <v>5275</v>
      </c>
      <c r="I1423" s="20" t="s">
        <v>391</v>
      </c>
      <c r="J1423" s="22">
        <v>1</v>
      </c>
      <c r="K1423" s="21" t="s">
        <v>5276</v>
      </c>
      <c r="L1423" s="9"/>
      <c r="M1423" s="9"/>
      <c r="N1423" s="8"/>
      <c r="O1423" s="8"/>
      <c r="P1423" s="8"/>
      <c r="Q1423" s="9"/>
      <c r="R1423" s="9"/>
      <c r="S1423" s="8"/>
      <c r="T1423" s="8"/>
      <c r="U1423" s="8"/>
      <c r="V1423" s="8"/>
      <c r="W1423" s="8"/>
      <c r="X1423" s="8"/>
      <c r="Y1423" s="8"/>
      <c r="Z1423" s="9"/>
      <c r="AA1423" s="8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11"/>
    </row>
    <row r="1424" spans="1:42" s="12" customFormat="1">
      <c r="A1424" s="22">
        <v>8116</v>
      </c>
      <c r="B1424" s="20" t="s">
        <v>5277</v>
      </c>
      <c r="C1424" s="20" t="s">
        <v>3234</v>
      </c>
      <c r="D1424" s="22">
        <v>1112</v>
      </c>
      <c r="E1424" s="20" t="s">
        <v>68</v>
      </c>
      <c r="F1424" s="20" t="s">
        <v>68</v>
      </c>
      <c r="G1424" s="20" t="s">
        <v>67</v>
      </c>
      <c r="H1424" s="20" t="s">
        <v>4</v>
      </c>
      <c r="I1424" s="20" t="s">
        <v>292</v>
      </c>
      <c r="J1424" s="22">
        <v>1</v>
      </c>
      <c r="K1424" s="21" t="s">
        <v>5226</v>
      </c>
      <c r="O1424" s="9"/>
    </row>
  </sheetData>
  <autoFilter ref="A1:K1424" xr:uid="{CD4872AF-90EA-F647-94A1-3F5367C22D78}">
    <sortState xmlns:xlrd2="http://schemas.microsoft.com/office/spreadsheetml/2017/richdata2" ref="A2:K1424">
      <sortCondition ref="A1:A1424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1EC-5E64-944A-BC95-D961BFA3D30F}">
  <dimension ref="A1:Y694"/>
  <sheetViews>
    <sheetView workbookViewId="0">
      <pane ySplit="1" topLeftCell="A664" activePane="bottomLeft" state="frozen"/>
      <selection pane="bottomLeft" activeCell="J1" sqref="J1"/>
    </sheetView>
  </sheetViews>
  <sheetFormatPr baseColWidth="10" defaultRowHeight="15"/>
  <cols>
    <col min="3" max="3" width="10.83203125" style="1"/>
    <col min="4" max="4" width="10.83203125" style="16"/>
    <col min="10" max="10" width="10.83203125" style="1"/>
  </cols>
  <sheetData>
    <row r="1" spans="1:11" ht="16">
      <c r="A1" s="20" t="s">
        <v>64</v>
      </c>
      <c r="B1" s="20" t="s">
        <v>387</v>
      </c>
      <c r="C1" s="20" t="s">
        <v>445</v>
      </c>
      <c r="D1" s="22" t="s">
        <v>288</v>
      </c>
      <c r="E1" s="20" t="s">
        <v>65</v>
      </c>
      <c r="F1" s="20" t="s">
        <v>289</v>
      </c>
      <c r="G1" s="20" t="s">
        <v>290</v>
      </c>
      <c r="H1" s="20" t="s">
        <v>0</v>
      </c>
      <c r="I1" s="20" t="s">
        <v>1</v>
      </c>
      <c r="J1" s="20" t="s">
        <v>413</v>
      </c>
      <c r="K1" s="21" t="s">
        <v>2</v>
      </c>
    </row>
    <row r="2" spans="1:11" ht="16">
      <c r="A2" s="22">
        <v>1020</v>
      </c>
      <c r="B2" s="20" t="s">
        <v>5278</v>
      </c>
      <c r="C2" s="20" t="s">
        <v>5279</v>
      </c>
      <c r="D2" s="22"/>
      <c r="E2" s="20" t="s">
        <v>68</v>
      </c>
      <c r="F2" s="20" t="s">
        <v>67</v>
      </c>
      <c r="G2" s="20" t="s">
        <v>67</v>
      </c>
      <c r="H2" s="20" t="s">
        <v>292</v>
      </c>
      <c r="I2" s="20" t="s">
        <v>292</v>
      </c>
      <c r="J2" s="22">
        <v>1</v>
      </c>
      <c r="K2" s="21" t="s">
        <v>5280</v>
      </c>
    </row>
    <row r="3" spans="1:11" ht="16">
      <c r="A3" s="22">
        <v>1021</v>
      </c>
      <c r="B3" s="20" t="s">
        <v>5281</v>
      </c>
      <c r="C3" s="20" t="s">
        <v>5279</v>
      </c>
      <c r="D3" s="22"/>
      <c r="E3" s="20" t="s">
        <v>68</v>
      </c>
      <c r="F3" s="20" t="s">
        <v>68</v>
      </c>
      <c r="G3" s="20" t="s">
        <v>68</v>
      </c>
      <c r="H3" s="20" t="s">
        <v>5282</v>
      </c>
      <c r="I3" s="20" t="s">
        <v>292</v>
      </c>
      <c r="J3" s="22">
        <v>1</v>
      </c>
      <c r="K3" s="21" t="s">
        <v>5283</v>
      </c>
    </row>
    <row r="4" spans="1:11" ht="16">
      <c r="A4" s="22">
        <v>1022</v>
      </c>
      <c r="B4" s="20" t="s">
        <v>5284</v>
      </c>
      <c r="C4" s="20" t="s">
        <v>5279</v>
      </c>
      <c r="D4" s="22">
        <v>1291</v>
      </c>
      <c r="E4" s="20" t="s">
        <v>68</v>
      </c>
      <c r="F4" s="20" t="s">
        <v>68</v>
      </c>
      <c r="G4" s="20" t="s">
        <v>68</v>
      </c>
      <c r="H4" s="20" t="s">
        <v>5285</v>
      </c>
      <c r="I4" s="20" t="s">
        <v>5286</v>
      </c>
      <c r="J4" s="22">
        <v>1</v>
      </c>
      <c r="K4" s="21" t="s">
        <v>5287</v>
      </c>
    </row>
    <row r="5" spans="1:11" ht="16">
      <c r="A5" s="22">
        <v>1024</v>
      </c>
      <c r="B5" s="20" t="s">
        <v>5288</v>
      </c>
      <c r="C5" s="20" t="s">
        <v>5279</v>
      </c>
      <c r="D5" s="22"/>
      <c r="E5" s="20" t="s">
        <v>68</v>
      </c>
      <c r="F5" s="20" t="s">
        <v>67</v>
      </c>
      <c r="G5" s="20" t="s">
        <v>67</v>
      </c>
      <c r="H5" s="20" t="s">
        <v>292</v>
      </c>
      <c r="I5" s="20" t="s">
        <v>292</v>
      </c>
      <c r="J5" s="22">
        <v>1</v>
      </c>
      <c r="K5" s="21" t="s">
        <v>5289</v>
      </c>
    </row>
    <row r="6" spans="1:11" ht="16">
      <c r="A6" s="22">
        <v>1025</v>
      </c>
      <c r="B6" s="20" t="s">
        <v>5290</v>
      </c>
      <c r="C6" s="20" t="s">
        <v>5279</v>
      </c>
      <c r="D6" s="22"/>
      <c r="E6" s="20" t="s">
        <v>68</v>
      </c>
      <c r="F6" s="20" t="s">
        <v>67</v>
      </c>
      <c r="G6" s="20" t="s">
        <v>67</v>
      </c>
      <c r="H6" s="20" t="s">
        <v>292</v>
      </c>
      <c r="I6" s="20" t="s">
        <v>292</v>
      </c>
      <c r="J6" s="22">
        <v>1</v>
      </c>
      <c r="K6" s="21" t="s">
        <v>5289</v>
      </c>
    </row>
    <row r="7" spans="1:11" ht="16">
      <c r="A7" s="22">
        <v>1037</v>
      </c>
      <c r="B7" s="20" t="s">
        <v>5291</v>
      </c>
      <c r="C7" s="20" t="s">
        <v>5279</v>
      </c>
      <c r="D7" s="22"/>
      <c r="E7" s="20" t="s">
        <v>4</v>
      </c>
      <c r="F7" s="20" t="s">
        <v>67</v>
      </c>
      <c r="G7" s="20" t="s">
        <v>67</v>
      </c>
      <c r="H7" s="20" t="s">
        <v>292</v>
      </c>
      <c r="I7" s="20" t="s">
        <v>292</v>
      </c>
      <c r="J7" s="22">
        <v>1</v>
      </c>
      <c r="K7" s="21" t="s">
        <v>5292</v>
      </c>
    </row>
    <row r="8" spans="1:11" ht="16">
      <c r="A8" s="22">
        <v>1040</v>
      </c>
      <c r="B8" s="20" t="s">
        <v>5293</v>
      </c>
      <c r="C8" s="20" t="s">
        <v>3234</v>
      </c>
      <c r="D8" s="22">
        <v>1161</v>
      </c>
      <c r="E8" s="20" t="s">
        <v>67</v>
      </c>
      <c r="F8" s="20" t="s">
        <v>68</v>
      </c>
      <c r="G8" s="20" t="s">
        <v>67</v>
      </c>
      <c r="H8" s="20" t="s">
        <v>5294</v>
      </c>
      <c r="I8" s="20" t="s">
        <v>5295</v>
      </c>
      <c r="J8" s="22">
        <v>1</v>
      </c>
      <c r="K8" s="21" t="s">
        <v>5296</v>
      </c>
    </row>
    <row r="9" spans="1:11" ht="16">
      <c r="A9" s="22">
        <v>1203</v>
      </c>
      <c r="B9" s="20" t="s">
        <v>5297</v>
      </c>
      <c r="C9" s="20" t="s">
        <v>3234</v>
      </c>
      <c r="D9" s="22"/>
      <c r="E9" s="20" t="s">
        <v>68</v>
      </c>
      <c r="F9" s="20" t="s">
        <v>67</v>
      </c>
      <c r="G9" s="20" t="s">
        <v>67</v>
      </c>
      <c r="H9" s="20" t="s">
        <v>292</v>
      </c>
      <c r="I9" s="20" t="s">
        <v>292</v>
      </c>
      <c r="J9" s="22">
        <v>2</v>
      </c>
      <c r="K9" s="21" t="s">
        <v>5298</v>
      </c>
    </row>
    <row r="10" spans="1:11" ht="16">
      <c r="A10" s="22">
        <v>1268</v>
      </c>
      <c r="B10" s="20" t="s">
        <v>5299</v>
      </c>
      <c r="C10" s="20" t="s">
        <v>3234</v>
      </c>
      <c r="D10" s="22"/>
      <c r="E10" s="20" t="s">
        <v>68</v>
      </c>
      <c r="F10" s="20" t="s">
        <v>67</v>
      </c>
      <c r="G10" s="20" t="s">
        <v>67</v>
      </c>
      <c r="H10" s="20" t="s">
        <v>292</v>
      </c>
      <c r="I10" s="20" t="s">
        <v>292</v>
      </c>
      <c r="J10" s="22">
        <v>1</v>
      </c>
      <c r="K10" s="21" t="s">
        <v>5300</v>
      </c>
    </row>
    <row r="11" spans="1:11" ht="16">
      <c r="A11" s="22">
        <v>1269</v>
      </c>
      <c r="B11" s="20" t="s">
        <v>5301</v>
      </c>
      <c r="C11" s="20" t="s">
        <v>3234</v>
      </c>
      <c r="D11" s="22"/>
      <c r="E11" s="20" t="s">
        <v>68</v>
      </c>
      <c r="F11" s="20" t="s">
        <v>67</v>
      </c>
      <c r="G11" s="20" t="s">
        <v>67</v>
      </c>
      <c r="H11" s="20" t="s">
        <v>292</v>
      </c>
      <c r="I11" s="20" t="s">
        <v>292</v>
      </c>
      <c r="J11" s="22">
        <v>1</v>
      </c>
      <c r="K11" s="21" t="s">
        <v>5300</v>
      </c>
    </row>
    <row r="12" spans="1:11" ht="16">
      <c r="A12" s="22">
        <v>1282</v>
      </c>
      <c r="B12" s="20" t="s">
        <v>5302</v>
      </c>
      <c r="C12" s="20" t="s">
        <v>3234</v>
      </c>
      <c r="D12" s="22"/>
      <c r="E12" s="20" t="s">
        <v>67</v>
      </c>
      <c r="F12" s="20" t="s">
        <v>67</v>
      </c>
      <c r="G12" s="20" t="s">
        <v>67</v>
      </c>
      <c r="H12" s="20" t="s">
        <v>292</v>
      </c>
      <c r="I12" s="20" t="s">
        <v>292</v>
      </c>
      <c r="J12" s="22">
        <v>1</v>
      </c>
      <c r="K12" s="21" t="s">
        <v>5303</v>
      </c>
    </row>
    <row r="13" spans="1:11" ht="16">
      <c r="A13" s="22">
        <v>1283</v>
      </c>
      <c r="B13" s="20" t="s">
        <v>5304</v>
      </c>
      <c r="C13" s="20" t="s">
        <v>3234</v>
      </c>
      <c r="D13" s="22"/>
      <c r="E13" s="20" t="s">
        <v>68</v>
      </c>
      <c r="F13" s="20" t="s">
        <v>68</v>
      </c>
      <c r="G13" s="20" t="s">
        <v>67</v>
      </c>
      <c r="H13" s="20" t="s">
        <v>292</v>
      </c>
      <c r="I13" s="20" t="s">
        <v>292</v>
      </c>
      <c r="J13" s="22">
        <v>1</v>
      </c>
      <c r="K13" s="21" t="s">
        <v>5305</v>
      </c>
    </row>
    <row r="14" spans="1:11" ht="16">
      <c r="A14" s="22">
        <v>1296</v>
      </c>
      <c r="B14" s="20" t="s">
        <v>5306</v>
      </c>
      <c r="C14" s="20" t="s">
        <v>5084</v>
      </c>
      <c r="D14" s="22"/>
      <c r="E14" s="20" t="s">
        <v>4</v>
      </c>
      <c r="F14" s="20" t="s">
        <v>67</v>
      </c>
      <c r="G14" s="20" t="s">
        <v>67</v>
      </c>
      <c r="H14" s="20" t="s">
        <v>4</v>
      </c>
      <c r="I14" s="20" t="s">
        <v>4</v>
      </c>
      <c r="J14" s="22">
        <v>2</v>
      </c>
      <c r="K14" s="21" t="s">
        <v>5307</v>
      </c>
    </row>
    <row r="15" spans="1:11" ht="16">
      <c r="A15" s="22">
        <v>1300</v>
      </c>
      <c r="B15" s="20" t="s">
        <v>5308</v>
      </c>
      <c r="C15" s="20" t="s">
        <v>5309</v>
      </c>
      <c r="D15" s="22"/>
      <c r="E15" s="20" t="s">
        <v>68</v>
      </c>
      <c r="F15" s="20" t="s">
        <v>67</v>
      </c>
      <c r="G15" s="20" t="s">
        <v>67</v>
      </c>
      <c r="H15" s="20" t="s">
        <v>292</v>
      </c>
      <c r="I15" s="20" t="s">
        <v>292</v>
      </c>
      <c r="J15" s="22">
        <v>1</v>
      </c>
      <c r="K15" s="21" t="s">
        <v>5310</v>
      </c>
    </row>
    <row r="16" spans="1:11" ht="16">
      <c r="A16" s="22">
        <v>1302</v>
      </c>
      <c r="B16" s="20" t="s">
        <v>5311</v>
      </c>
      <c r="C16" s="20" t="s">
        <v>5309</v>
      </c>
      <c r="D16" s="22">
        <v>1151</v>
      </c>
      <c r="E16" s="20" t="s">
        <v>4</v>
      </c>
      <c r="F16" s="20" t="s">
        <v>67</v>
      </c>
      <c r="G16" s="20" t="s">
        <v>67</v>
      </c>
      <c r="H16" s="20" t="s">
        <v>292</v>
      </c>
      <c r="I16" s="20" t="s">
        <v>292</v>
      </c>
      <c r="J16" s="22">
        <v>1</v>
      </c>
      <c r="K16" s="21" t="s">
        <v>5312</v>
      </c>
    </row>
    <row r="17" spans="1:11" ht="16">
      <c r="A17" s="22">
        <v>1305</v>
      </c>
      <c r="B17" s="20" t="s">
        <v>5313</v>
      </c>
      <c r="C17" s="20" t="s">
        <v>5309</v>
      </c>
      <c r="D17" s="22">
        <v>1186</v>
      </c>
      <c r="E17" s="20" t="s">
        <v>4</v>
      </c>
      <c r="F17" s="20" t="s">
        <v>68</v>
      </c>
      <c r="G17" s="20" t="s">
        <v>67</v>
      </c>
      <c r="H17" s="20" t="s">
        <v>5314</v>
      </c>
      <c r="I17" s="20" t="s">
        <v>212</v>
      </c>
      <c r="J17" s="22">
        <v>1</v>
      </c>
      <c r="K17" s="21" t="s">
        <v>5312</v>
      </c>
    </row>
    <row r="18" spans="1:11" ht="16">
      <c r="A18" s="22">
        <v>1306</v>
      </c>
      <c r="B18" s="20" t="s">
        <v>5315</v>
      </c>
      <c r="C18" s="20" t="s">
        <v>5309</v>
      </c>
      <c r="D18" s="22">
        <v>1248</v>
      </c>
      <c r="E18" s="20" t="s">
        <v>4</v>
      </c>
      <c r="F18" s="20" t="s">
        <v>67</v>
      </c>
      <c r="G18" s="20" t="s">
        <v>67</v>
      </c>
      <c r="H18" s="20" t="s">
        <v>292</v>
      </c>
      <c r="I18" s="20" t="s">
        <v>292</v>
      </c>
      <c r="J18" s="22">
        <v>1</v>
      </c>
      <c r="K18" s="21" t="s">
        <v>5316</v>
      </c>
    </row>
    <row r="19" spans="1:11" ht="16">
      <c r="A19" s="22">
        <v>1310</v>
      </c>
      <c r="B19" s="20" t="s">
        <v>5317</v>
      </c>
      <c r="C19" s="20" t="s">
        <v>5309</v>
      </c>
      <c r="D19" s="22">
        <v>1171</v>
      </c>
      <c r="E19" s="20" t="s">
        <v>68</v>
      </c>
      <c r="F19" s="20" t="s">
        <v>68</v>
      </c>
      <c r="G19" s="20" t="s">
        <v>67</v>
      </c>
      <c r="H19" s="20" t="s">
        <v>5318</v>
      </c>
      <c r="I19" s="20" t="s">
        <v>5319</v>
      </c>
      <c r="J19" s="22">
        <v>1</v>
      </c>
      <c r="K19" s="21" t="s">
        <v>5320</v>
      </c>
    </row>
    <row r="20" spans="1:11" ht="16">
      <c r="A20" s="22">
        <v>1311</v>
      </c>
      <c r="B20" s="20" t="s">
        <v>5321</v>
      </c>
      <c r="C20" s="20" t="s">
        <v>5309</v>
      </c>
      <c r="D20" s="22">
        <v>1226</v>
      </c>
      <c r="E20" s="20" t="s">
        <v>68</v>
      </c>
      <c r="F20" s="20" t="s">
        <v>68</v>
      </c>
      <c r="G20" s="20" t="s">
        <v>67</v>
      </c>
      <c r="H20" s="20" t="s">
        <v>5322</v>
      </c>
      <c r="I20" s="20" t="s">
        <v>5323</v>
      </c>
      <c r="J20" s="22">
        <v>1</v>
      </c>
      <c r="K20" s="21" t="s">
        <v>5324</v>
      </c>
    </row>
    <row r="21" spans="1:11" ht="16">
      <c r="A21" s="22">
        <v>1314</v>
      </c>
      <c r="B21" s="20" t="s">
        <v>5325</v>
      </c>
      <c r="C21" s="20" t="s">
        <v>5309</v>
      </c>
      <c r="D21" s="22">
        <v>1253</v>
      </c>
      <c r="E21" s="20" t="s">
        <v>68</v>
      </c>
      <c r="F21" s="20" t="s">
        <v>68</v>
      </c>
      <c r="G21" s="20" t="s">
        <v>67</v>
      </c>
      <c r="H21" s="20" t="s">
        <v>5326</v>
      </c>
      <c r="I21" s="20" t="s">
        <v>5327</v>
      </c>
      <c r="J21" s="22">
        <v>1</v>
      </c>
      <c r="K21" s="21" t="s">
        <v>5328</v>
      </c>
    </row>
    <row r="22" spans="1:11" ht="16">
      <c r="A22" s="22">
        <v>1315</v>
      </c>
      <c r="B22" s="20" t="s">
        <v>5329</v>
      </c>
      <c r="C22" s="20" t="s">
        <v>5309</v>
      </c>
      <c r="D22" s="22">
        <v>1249</v>
      </c>
      <c r="E22" s="20" t="s">
        <v>68</v>
      </c>
      <c r="F22" s="20" t="s">
        <v>68</v>
      </c>
      <c r="G22" s="20" t="s">
        <v>68</v>
      </c>
      <c r="H22" s="20" t="s">
        <v>5330</v>
      </c>
      <c r="I22" s="20" t="s">
        <v>5331</v>
      </c>
      <c r="J22" s="22">
        <v>1</v>
      </c>
      <c r="K22" s="21" t="s">
        <v>5332</v>
      </c>
    </row>
    <row r="23" spans="1:11" ht="16">
      <c r="A23" s="22">
        <v>1316</v>
      </c>
      <c r="B23" s="20" t="s">
        <v>5333</v>
      </c>
      <c r="C23" s="20" t="s">
        <v>5309</v>
      </c>
      <c r="D23" s="22">
        <v>1287</v>
      </c>
      <c r="E23" s="20" t="s">
        <v>68</v>
      </c>
      <c r="F23" s="20" t="s">
        <v>68</v>
      </c>
      <c r="G23" s="20" t="s">
        <v>67</v>
      </c>
      <c r="H23" s="20" t="s">
        <v>5334</v>
      </c>
      <c r="I23" s="20" t="s">
        <v>5335</v>
      </c>
      <c r="J23" s="22">
        <v>1</v>
      </c>
      <c r="K23" s="21" t="s">
        <v>5336</v>
      </c>
    </row>
    <row r="24" spans="1:11" ht="16">
      <c r="A24" s="22">
        <v>1317</v>
      </c>
      <c r="B24" s="20" t="s">
        <v>5337</v>
      </c>
      <c r="C24" s="20" t="s">
        <v>5309</v>
      </c>
      <c r="D24" s="22">
        <v>1226</v>
      </c>
      <c r="E24" s="20" t="s">
        <v>68</v>
      </c>
      <c r="F24" s="20" t="s">
        <v>68</v>
      </c>
      <c r="G24" s="20" t="s">
        <v>67</v>
      </c>
      <c r="H24" s="20" t="s">
        <v>5338</v>
      </c>
      <c r="I24" s="20" t="s">
        <v>213</v>
      </c>
      <c r="J24" s="22">
        <v>1</v>
      </c>
      <c r="K24" s="21" t="s">
        <v>5339</v>
      </c>
    </row>
    <row r="25" spans="1:11" ht="16">
      <c r="A25" s="22">
        <v>1318</v>
      </c>
      <c r="B25" s="20" t="s">
        <v>5340</v>
      </c>
      <c r="C25" s="20" t="s">
        <v>5309</v>
      </c>
      <c r="D25" s="22">
        <v>1273</v>
      </c>
      <c r="E25" s="20" t="s">
        <v>68</v>
      </c>
      <c r="F25" s="20" t="s">
        <v>67</v>
      </c>
      <c r="G25" s="20" t="s">
        <v>68</v>
      </c>
      <c r="H25" s="20" t="s">
        <v>5341</v>
      </c>
      <c r="I25" s="20" t="s">
        <v>5342</v>
      </c>
      <c r="J25" s="22">
        <v>1</v>
      </c>
      <c r="K25" s="21" t="s">
        <v>5343</v>
      </c>
    </row>
    <row r="26" spans="1:11" ht="16">
      <c r="A26" s="22">
        <v>1330</v>
      </c>
      <c r="B26" s="20" t="s">
        <v>5344</v>
      </c>
      <c r="C26" s="20" t="s">
        <v>5309</v>
      </c>
      <c r="D26" s="22"/>
      <c r="E26" s="20" t="s">
        <v>4</v>
      </c>
      <c r="F26" s="20" t="s">
        <v>67</v>
      </c>
      <c r="G26" s="20" t="s">
        <v>67</v>
      </c>
      <c r="H26" s="20" t="s">
        <v>4</v>
      </c>
      <c r="I26" s="20" t="s">
        <v>4</v>
      </c>
      <c r="J26" s="22">
        <v>1</v>
      </c>
      <c r="K26" s="21" t="s">
        <v>5345</v>
      </c>
    </row>
    <row r="27" spans="1:11" ht="16">
      <c r="A27" s="22">
        <v>1331</v>
      </c>
      <c r="B27" s="20" t="s">
        <v>5346</v>
      </c>
      <c r="C27" s="20" t="s">
        <v>5309</v>
      </c>
      <c r="D27" s="22"/>
      <c r="E27" s="20" t="s">
        <v>4</v>
      </c>
      <c r="F27" s="20" t="s">
        <v>67</v>
      </c>
      <c r="G27" s="20" t="s">
        <v>67</v>
      </c>
      <c r="H27" s="20" t="s">
        <v>5347</v>
      </c>
      <c r="I27" s="20" t="s">
        <v>349</v>
      </c>
      <c r="J27" s="22">
        <v>1</v>
      </c>
      <c r="K27" s="21" t="s">
        <v>5348</v>
      </c>
    </row>
    <row r="28" spans="1:11" ht="16">
      <c r="A28" s="22">
        <v>1346</v>
      </c>
      <c r="B28" s="20" t="s">
        <v>5349</v>
      </c>
      <c r="C28" s="20" t="s">
        <v>5309</v>
      </c>
      <c r="D28" s="22"/>
      <c r="E28" s="20" t="s">
        <v>4</v>
      </c>
      <c r="F28" s="20" t="s">
        <v>67</v>
      </c>
      <c r="G28" s="20" t="s">
        <v>67</v>
      </c>
      <c r="H28" s="20" t="s">
        <v>292</v>
      </c>
      <c r="I28" s="20" t="s">
        <v>292</v>
      </c>
      <c r="J28" s="22">
        <v>1</v>
      </c>
      <c r="K28" s="21" t="s">
        <v>5350</v>
      </c>
    </row>
    <row r="29" spans="1:11" ht="16">
      <c r="A29" s="22">
        <v>1356</v>
      </c>
      <c r="B29" s="20" t="s">
        <v>5351</v>
      </c>
      <c r="C29" s="20" t="s">
        <v>5309</v>
      </c>
      <c r="D29" s="22"/>
      <c r="E29" s="20" t="s">
        <v>68</v>
      </c>
      <c r="F29" s="20" t="s">
        <v>67</v>
      </c>
      <c r="G29" s="20" t="s">
        <v>67</v>
      </c>
      <c r="H29" s="20" t="s">
        <v>292</v>
      </c>
      <c r="I29" s="20" t="s">
        <v>292</v>
      </c>
      <c r="J29" s="22">
        <v>1</v>
      </c>
      <c r="K29" s="21" t="s">
        <v>5352</v>
      </c>
    </row>
    <row r="30" spans="1:11" ht="16">
      <c r="A30" s="22">
        <v>1357</v>
      </c>
      <c r="B30" s="20" t="s">
        <v>5353</v>
      </c>
      <c r="C30" s="20" t="s">
        <v>5309</v>
      </c>
      <c r="D30" s="22"/>
      <c r="E30" s="20" t="s">
        <v>68</v>
      </c>
      <c r="F30" s="20" t="s">
        <v>67</v>
      </c>
      <c r="G30" s="20" t="s">
        <v>68</v>
      </c>
      <c r="H30" s="20" t="s">
        <v>5354</v>
      </c>
      <c r="I30" s="20" t="s">
        <v>292</v>
      </c>
      <c r="J30" s="22">
        <v>1</v>
      </c>
      <c r="K30" s="21" t="s">
        <v>5355</v>
      </c>
    </row>
    <row r="31" spans="1:11" ht="16">
      <c r="A31" s="22">
        <v>1358</v>
      </c>
      <c r="B31" s="20" t="s">
        <v>5356</v>
      </c>
      <c r="C31" s="20" t="s">
        <v>5309</v>
      </c>
      <c r="D31" s="22">
        <v>1217</v>
      </c>
      <c r="E31" s="20" t="s">
        <v>68</v>
      </c>
      <c r="F31" s="20" t="s">
        <v>68</v>
      </c>
      <c r="G31" s="20" t="s">
        <v>67</v>
      </c>
      <c r="H31" s="20" t="s">
        <v>5357</v>
      </c>
      <c r="I31" s="20" t="s">
        <v>5358</v>
      </c>
      <c r="J31" s="22">
        <v>1</v>
      </c>
      <c r="K31" s="21" t="s">
        <v>5359</v>
      </c>
    </row>
    <row r="32" spans="1:11" ht="16">
      <c r="A32" s="22">
        <v>1361</v>
      </c>
      <c r="B32" s="20" t="s">
        <v>5360</v>
      </c>
      <c r="C32" s="20" t="s">
        <v>5309</v>
      </c>
      <c r="D32" s="22"/>
      <c r="E32" s="20" t="s">
        <v>68</v>
      </c>
      <c r="F32" s="20" t="s">
        <v>67</v>
      </c>
      <c r="G32" s="20" t="s">
        <v>67</v>
      </c>
      <c r="H32" s="20" t="s">
        <v>292</v>
      </c>
      <c r="I32" s="20" t="s">
        <v>292</v>
      </c>
      <c r="J32" s="22">
        <v>1</v>
      </c>
      <c r="K32" s="21" t="s">
        <v>5361</v>
      </c>
    </row>
    <row r="33" spans="1:11" ht="16">
      <c r="A33" s="22">
        <v>1364</v>
      </c>
      <c r="B33" s="20" t="s">
        <v>5362</v>
      </c>
      <c r="C33" s="20" t="s">
        <v>5309</v>
      </c>
      <c r="D33" s="22"/>
      <c r="E33" s="20" t="s">
        <v>68</v>
      </c>
      <c r="F33" s="20" t="s">
        <v>67</v>
      </c>
      <c r="G33" s="20" t="s">
        <v>67</v>
      </c>
      <c r="H33" s="20" t="s">
        <v>292</v>
      </c>
      <c r="I33" s="20" t="s">
        <v>292</v>
      </c>
      <c r="J33" s="22">
        <v>1</v>
      </c>
      <c r="K33" s="21" t="s">
        <v>5363</v>
      </c>
    </row>
    <row r="34" spans="1:11" ht="16">
      <c r="A34" s="22">
        <v>1367</v>
      </c>
      <c r="B34" s="20" t="s">
        <v>5364</v>
      </c>
      <c r="C34" s="20" t="s">
        <v>5309</v>
      </c>
      <c r="D34" s="22">
        <v>1210</v>
      </c>
      <c r="E34" s="20" t="s">
        <v>68</v>
      </c>
      <c r="F34" s="20" t="s">
        <v>68</v>
      </c>
      <c r="G34" s="20" t="s">
        <v>67</v>
      </c>
      <c r="H34" s="20" t="s">
        <v>5365</v>
      </c>
      <c r="I34" s="20" t="s">
        <v>5366</v>
      </c>
      <c r="J34" s="22">
        <v>1</v>
      </c>
      <c r="K34" s="21" t="s">
        <v>5367</v>
      </c>
    </row>
    <row r="35" spans="1:11" ht="16">
      <c r="A35" s="22">
        <v>1381</v>
      </c>
      <c r="B35" s="20" t="s">
        <v>5368</v>
      </c>
      <c r="C35" s="20" t="s">
        <v>5309</v>
      </c>
      <c r="D35" s="22">
        <v>1257</v>
      </c>
      <c r="E35" s="20" t="s">
        <v>4</v>
      </c>
      <c r="F35" s="20" t="s">
        <v>68</v>
      </c>
      <c r="G35" s="20" t="s">
        <v>67</v>
      </c>
      <c r="H35" s="20" t="s">
        <v>2216</v>
      </c>
      <c r="I35" s="20" t="s">
        <v>214</v>
      </c>
      <c r="J35" s="22">
        <v>1</v>
      </c>
      <c r="K35" s="21" t="s">
        <v>5369</v>
      </c>
    </row>
    <row r="36" spans="1:11" ht="16">
      <c r="A36" s="22">
        <v>1398</v>
      </c>
      <c r="B36" s="20" t="s">
        <v>5370</v>
      </c>
      <c r="C36" s="20" t="s">
        <v>5309</v>
      </c>
      <c r="D36" s="22"/>
      <c r="E36" s="20" t="s">
        <v>68</v>
      </c>
      <c r="F36" s="20" t="s">
        <v>67</v>
      </c>
      <c r="G36" s="20" t="s">
        <v>67</v>
      </c>
      <c r="H36" s="20" t="s">
        <v>292</v>
      </c>
      <c r="I36" s="20" t="s">
        <v>292</v>
      </c>
      <c r="J36" s="22">
        <v>1</v>
      </c>
      <c r="K36" s="21" t="s">
        <v>5371</v>
      </c>
    </row>
    <row r="37" spans="1:11" ht="16">
      <c r="A37" s="22">
        <v>1399</v>
      </c>
      <c r="B37" s="20" t="s">
        <v>5372</v>
      </c>
      <c r="C37" s="20" t="s">
        <v>5309</v>
      </c>
      <c r="D37" s="22"/>
      <c r="E37" s="20" t="s">
        <v>68</v>
      </c>
      <c r="F37" s="20" t="s">
        <v>67</v>
      </c>
      <c r="G37" s="20" t="s">
        <v>67</v>
      </c>
      <c r="H37" s="20" t="s">
        <v>292</v>
      </c>
      <c r="I37" s="20" t="s">
        <v>292</v>
      </c>
      <c r="J37" s="22">
        <v>1</v>
      </c>
      <c r="K37" s="21" t="s">
        <v>5373</v>
      </c>
    </row>
    <row r="38" spans="1:11" ht="16">
      <c r="A38" s="22">
        <v>1400</v>
      </c>
      <c r="B38" s="20" t="s">
        <v>5374</v>
      </c>
      <c r="C38" s="20" t="s">
        <v>5309</v>
      </c>
      <c r="D38" s="22"/>
      <c r="E38" s="20" t="s">
        <v>68</v>
      </c>
      <c r="F38" s="20" t="s">
        <v>67</v>
      </c>
      <c r="G38" s="20" t="s">
        <v>67</v>
      </c>
      <c r="H38" s="20" t="s">
        <v>292</v>
      </c>
      <c r="I38" s="20" t="s">
        <v>292</v>
      </c>
      <c r="J38" s="22">
        <v>1</v>
      </c>
      <c r="K38" s="21" t="s">
        <v>5373</v>
      </c>
    </row>
    <row r="39" spans="1:11" ht="16">
      <c r="A39" s="22">
        <v>1401</v>
      </c>
      <c r="B39" s="20" t="s">
        <v>5375</v>
      </c>
      <c r="C39" s="20" t="s">
        <v>5309</v>
      </c>
      <c r="D39" s="22"/>
      <c r="E39" s="20" t="s">
        <v>4</v>
      </c>
      <c r="F39" s="20" t="s">
        <v>67</v>
      </c>
      <c r="G39" s="20" t="s">
        <v>67</v>
      </c>
      <c r="H39" s="20" t="s">
        <v>292</v>
      </c>
      <c r="I39" s="20" t="s">
        <v>292</v>
      </c>
      <c r="J39" s="20" t="s">
        <v>5376</v>
      </c>
      <c r="K39" s="21" t="s">
        <v>5377</v>
      </c>
    </row>
    <row r="40" spans="1:11" ht="16">
      <c r="A40" s="22">
        <v>1410</v>
      </c>
      <c r="B40" s="20" t="s">
        <v>5378</v>
      </c>
      <c r="C40" s="20" t="s">
        <v>5309</v>
      </c>
      <c r="D40" s="22">
        <v>1131</v>
      </c>
      <c r="E40" s="20" t="s">
        <v>67</v>
      </c>
      <c r="F40" s="20" t="s">
        <v>68</v>
      </c>
      <c r="G40" s="20" t="s">
        <v>67</v>
      </c>
      <c r="H40" s="20" t="s">
        <v>5379</v>
      </c>
      <c r="I40" s="20" t="s">
        <v>5380</v>
      </c>
      <c r="J40" s="22">
        <v>1</v>
      </c>
      <c r="K40" s="21" t="s">
        <v>5381</v>
      </c>
    </row>
    <row r="41" spans="1:11" ht="16">
      <c r="A41" s="22">
        <v>1411</v>
      </c>
      <c r="B41" s="20" t="s">
        <v>5382</v>
      </c>
      <c r="C41" s="20" t="s">
        <v>5309</v>
      </c>
      <c r="D41" s="22">
        <v>1210</v>
      </c>
      <c r="E41" s="20" t="s">
        <v>68</v>
      </c>
      <c r="F41" s="20" t="s">
        <v>67</v>
      </c>
      <c r="G41" s="20" t="s">
        <v>67</v>
      </c>
      <c r="H41" s="20" t="s">
        <v>292</v>
      </c>
      <c r="I41" s="20" t="s">
        <v>292</v>
      </c>
      <c r="J41" s="22">
        <v>3</v>
      </c>
      <c r="K41" s="21" t="s">
        <v>5381</v>
      </c>
    </row>
    <row r="42" spans="1:11" ht="16">
      <c r="A42" s="22">
        <v>1416</v>
      </c>
      <c r="B42" s="20" t="s">
        <v>5383</v>
      </c>
      <c r="C42" s="20" t="s">
        <v>5309</v>
      </c>
      <c r="D42" s="22"/>
      <c r="E42" s="20" t="s">
        <v>68</v>
      </c>
      <c r="F42" s="20" t="s">
        <v>67</v>
      </c>
      <c r="G42" s="20" t="s">
        <v>67</v>
      </c>
      <c r="H42" s="20" t="s">
        <v>292</v>
      </c>
      <c r="I42" s="20" t="s">
        <v>292</v>
      </c>
      <c r="J42" s="22">
        <v>1</v>
      </c>
      <c r="K42" s="21" t="s">
        <v>5384</v>
      </c>
    </row>
    <row r="43" spans="1:11" ht="16">
      <c r="A43" s="22">
        <v>1417</v>
      </c>
      <c r="B43" s="20" t="s">
        <v>5385</v>
      </c>
      <c r="C43" s="20" t="s">
        <v>5309</v>
      </c>
      <c r="D43" s="22"/>
      <c r="E43" s="20" t="s">
        <v>68</v>
      </c>
      <c r="F43" s="20" t="s">
        <v>67</v>
      </c>
      <c r="G43" s="20" t="s">
        <v>67</v>
      </c>
      <c r="H43" s="20" t="s">
        <v>292</v>
      </c>
      <c r="I43" s="20" t="s">
        <v>292</v>
      </c>
      <c r="J43" s="22">
        <v>1</v>
      </c>
      <c r="K43" s="21" t="s">
        <v>5384</v>
      </c>
    </row>
    <row r="44" spans="1:11" ht="16">
      <c r="A44" s="22">
        <v>1418</v>
      </c>
      <c r="B44" s="20" t="s">
        <v>5386</v>
      </c>
      <c r="C44" s="20" t="s">
        <v>5309</v>
      </c>
      <c r="D44" s="22"/>
      <c r="E44" s="20" t="s">
        <v>68</v>
      </c>
      <c r="F44" s="20" t="s">
        <v>67</v>
      </c>
      <c r="G44" s="20" t="s">
        <v>67</v>
      </c>
      <c r="H44" s="20" t="s">
        <v>292</v>
      </c>
      <c r="I44" s="20" t="s">
        <v>292</v>
      </c>
      <c r="J44" s="22">
        <v>1</v>
      </c>
      <c r="K44" s="21" t="s">
        <v>5384</v>
      </c>
    </row>
    <row r="45" spans="1:11" ht="16">
      <c r="A45" s="22">
        <v>1421</v>
      </c>
      <c r="B45" s="20" t="s">
        <v>5387</v>
      </c>
      <c r="C45" s="20" t="s">
        <v>5388</v>
      </c>
      <c r="D45" s="22"/>
      <c r="E45" s="20" t="s">
        <v>68</v>
      </c>
      <c r="F45" s="20" t="s">
        <v>67</v>
      </c>
      <c r="G45" s="20" t="s">
        <v>67</v>
      </c>
      <c r="H45" s="20" t="s">
        <v>292</v>
      </c>
      <c r="I45" s="20" t="s">
        <v>292</v>
      </c>
      <c r="J45" s="22">
        <v>1</v>
      </c>
      <c r="K45" s="21" t="s">
        <v>5389</v>
      </c>
    </row>
    <row r="46" spans="1:11" ht="16">
      <c r="A46" s="22">
        <v>1422</v>
      </c>
      <c r="B46" s="20" t="s">
        <v>5390</v>
      </c>
      <c r="C46" s="20" t="s">
        <v>5388</v>
      </c>
      <c r="D46" s="22">
        <v>1168</v>
      </c>
      <c r="E46" s="20" t="s">
        <v>68</v>
      </c>
      <c r="F46" s="20" t="s">
        <v>67</v>
      </c>
      <c r="G46" s="20" t="s">
        <v>67</v>
      </c>
      <c r="H46" s="20" t="s">
        <v>5391</v>
      </c>
      <c r="I46" s="20" t="s">
        <v>350</v>
      </c>
      <c r="J46" s="22">
        <v>1</v>
      </c>
      <c r="K46" s="21" t="s">
        <v>5389</v>
      </c>
    </row>
    <row r="47" spans="1:11" ht="16">
      <c r="A47" s="22">
        <v>1424</v>
      </c>
      <c r="B47" s="20" t="s">
        <v>5392</v>
      </c>
      <c r="C47" s="20" t="s">
        <v>5388</v>
      </c>
      <c r="D47" s="22">
        <v>1265</v>
      </c>
      <c r="E47" s="20" t="s">
        <v>68</v>
      </c>
      <c r="F47" s="20" t="s">
        <v>68</v>
      </c>
      <c r="G47" s="20" t="s">
        <v>67</v>
      </c>
      <c r="H47" s="20" t="s">
        <v>5393</v>
      </c>
      <c r="I47" s="20" t="s">
        <v>5394</v>
      </c>
      <c r="J47" s="22">
        <v>1</v>
      </c>
      <c r="K47" s="21" t="s">
        <v>5395</v>
      </c>
    </row>
    <row r="48" spans="1:11" ht="16">
      <c r="A48" s="22">
        <v>1425</v>
      </c>
      <c r="B48" s="20" t="s">
        <v>5396</v>
      </c>
      <c r="C48" s="20" t="s">
        <v>5388</v>
      </c>
      <c r="D48" s="22">
        <v>1227</v>
      </c>
      <c r="E48" s="20" t="s">
        <v>68</v>
      </c>
      <c r="F48" s="20" t="s">
        <v>67</v>
      </c>
      <c r="G48" s="20" t="s">
        <v>67</v>
      </c>
      <c r="H48" s="20" t="s">
        <v>5397</v>
      </c>
      <c r="I48" s="20" t="s">
        <v>5398</v>
      </c>
      <c r="J48" s="22">
        <v>2</v>
      </c>
      <c r="K48" s="21" t="s">
        <v>5399</v>
      </c>
    </row>
    <row r="49" spans="1:11" ht="16">
      <c r="A49" s="22">
        <v>1426</v>
      </c>
      <c r="B49" s="20" t="s">
        <v>5400</v>
      </c>
      <c r="C49" s="20" t="s">
        <v>5388</v>
      </c>
      <c r="D49" s="22">
        <v>1260</v>
      </c>
      <c r="E49" s="20" t="s">
        <v>68</v>
      </c>
      <c r="F49" s="20" t="s">
        <v>68</v>
      </c>
      <c r="G49" s="20" t="s">
        <v>67</v>
      </c>
      <c r="H49" s="20" t="s">
        <v>1770</v>
      </c>
      <c r="I49" s="20" t="s">
        <v>215</v>
      </c>
      <c r="J49" s="22">
        <v>1</v>
      </c>
      <c r="K49" s="21" t="s">
        <v>5401</v>
      </c>
    </row>
    <row r="50" spans="1:11" ht="16">
      <c r="A50" s="22">
        <v>1427</v>
      </c>
      <c r="B50" s="20" t="s">
        <v>5402</v>
      </c>
      <c r="C50" s="20" t="s">
        <v>5388</v>
      </c>
      <c r="D50" s="22">
        <v>1262</v>
      </c>
      <c r="E50" s="20" t="s">
        <v>68</v>
      </c>
      <c r="F50" s="20" t="s">
        <v>68</v>
      </c>
      <c r="G50" s="20" t="s">
        <v>67</v>
      </c>
      <c r="H50" s="20" t="s">
        <v>5403</v>
      </c>
      <c r="I50" s="20" t="s">
        <v>216</v>
      </c>
      <c r="J50" s="22">
        <v>1</v>
      </c>
      <c r="K50" s="21" t="s">
        <v>5404</v>
      </c>
    </row>
    <row r="51" spans="1:11" ht="16">
      <c r="A51" s="22">
        <v>1428</v>
      </c>
      <c r="B51" s="20" t="s">
        <v>5405</v>
      </c>
      <c r="C51" s="20" t="s">
        <v>5388</v>
      </c>
      <c r="D51" s="22">
        <v>1255</v>
      </c>
      <c r="E51" s="20" t="s">
        <v>68</v>
      </c>
      <c r="F51" s="20" t="s">
        <v>68</v>
      </c>
      <c r="G51" s="20" t="s">
        <v>67</v>
      </c>
      <c r="H51" s="20" t="s">
        <v>5406</v>
      </c>
      <c r="I51" s="20" t="s">
        <v>217</v>
      </c>
      <c r="J51" s="22">
        <v>1</v>
      </c>
      <c r="K51" s="21" t="s">
        <v>5407</v>
      </c>
    </row>
    <row r="52" spans="1:11" ht="16">
      <c r="A52" s="22">
        <v>1429</v>
      </c>
      <c r="B52" s="20" t="s">
        <v>5408</v>
      </c>
      <c r="C52" s="20" t="s">
        <v>5388</v>
      </c>
      <c r="D52" s="22">
        <v>1159</v>
      </c>
      <c r="E52" s="20" t="s">
        <v>68</v>
      </c>
      <c r="F52" s="20" t="s">
        <v>68</v>
      </c>
      <c r="G52" s="20" t="s">
        <v>67</v>
      </c>
      <c r="H52" s="20" t="s">
        <v>5409</v>
      </c>
      <c r="I52" s="20" t="s">
        <v>218</v>
      </c>
      <c r="J52" s="22">
        <v>1</v>
      </c>
      <c r="K52" s="21" t="s">
        <v>5407</v>
      </c>
    </row>
    <row r="53" spans="1:11" ht="16">
      <c r="A53" s="22">
        <v>1430</v>
      </c>
      <c r="B53" s="20" t="s">
        <v>5410</v>
      </c>
      <c r="C53" s="20" t="s">
        <v>5388</v>
      </c>
      <c r="D53" s="22">
        <v>1255</v>
      </c>
      <c r="E53" s="20" t="s">
        <v>4</v>
      </c>
      <c r="F53" s="20" t="s">
        <v>67</v>
      </c>
      <c r="G53" s="20" t="s">
        <v>67</v>
      </c>
      <c r="H53" s="20" t="s">
        <v>5411</v>
      </c>
      <c r="I53" s="20" t="s">
        <v>351</v>
      </c>
      <c r="J53" s="22">
        <v>1</v>
      </c>
      <c r="K53" s="21" t="s">
        <v>5412</v>
      </c>
    </row>
    <row r="54" spans="1:11" ht="16">
      <c r="A54" s="22">
        <v>1432</v>
      </c>
      <c r="B54" s="20" t="s">
        <v>5413</v>
      </c>
      <c r="C54" s="20" t="s">
        <v>5388</v>
      </c>
      <c r="D54" s="22"/>
      <c r="E54" s="20" t="s">
        <v>68</v>
      </c>
      <c r="F54" s="20" t="s">
        <v>67</v>
      </c>
      <c r="G54" s="20" t="s">
        <v>67</v>
      </c>
      <c r="H54" s="20" t="s">
        <v>292</v>
      </c>
      <c r="I54" s="20" t="s">
        <v>292</v>
      </c>
      <c r="J54" s="22">
        <v>1</v>
      </c>
      <c r="K54" s="21" t="s">
        <v>5414</v>
      </c>
    </row>
    <row r="55" spans="1:11" ht="16">
      <c r="A55" s="22">
        <v>1433</v>
      </c>
      <c r="B55" s="20" t="s">
        <v>5415</v>
      </c>
      <c r="C55" s="20" t="s">
        <v>5388</v>
      </c>
      <c r="D55" s="22"/>
      <c r="E55" s="20" t="s">
        <v>68</v>
      </c>
      <c r="F55" s="20" t="s">
        <v>67</v>
      </c>
      <c r="G55" s="20" t="s">
        <v>67</v>
      </c>
      <c r="H55" s="20" t="s">
        <v>292</v>
      </c>
      <c r="I55" s="20" t="s">
        <v>292</v>
      </c>
      <c r="J55" s="22">
        <v>1</v>
      </c>
      <c r="K55" s="21" t="s">
        <v>5416</v>
      </c>
    </row>
    <row r="56" spans="1:11" ht="16">
      <c r="A56" s="22">
        <v>1434</v>
      </c>
      <c r="B56" s="20" t="s">
        <v>5417</v>
      </c>
      <c r="C56" s="20" t="s">
        <v>5388</v>
      </c>
      <c r="D56" s="22"/>
      <c r="E56" s="20" t="s">
        <v>68</v>
      </c>
      <c r="F56" s="20" t="s">
        <v>67</v>
      </c>
      <c r="G56" s="20" t="s">
        <v>67</v>
      </c>
      <c r="H56" s="20" t="s">
        <v>4</v>
      </c>
      <c r="I56" s="20" t="s">
        <v>4</v>
      </c>
      <c r="J56" s="22">
        <v>1</v>
      </c>
      <c r="K56" s="21" t="s">
        <v>5418</v>
      </c>
    </row>
    <row r="57" spans="1:11" ht="16">
      <c r="A57" s="22">
        <v>1435</v>
      </c>
      <c r="B57" s="20" t="s">
        <v>5419</v>
      </c>
      <c r="C57" s="20" t="s">
        <v>5388</v>
      </c>
      <c r="D57" s="22"/>
      <c r="E57" s="20" t="s">
        <v>4</v>
      </c>
      <c r="F57" s="20" t="s">
        <v>67</v>
      </c>
      <c r="G57" s="20" t="s">
        <v>67</v>
      </c>
      <c r="H57" s="20" t="s">
        <v>292</v>
      </c>
      <c r="I57" s="20" t="s">
        <v>292</v>
      </c>
      <c r="J57" s="22">
        <v>1</v>
      </c>
      <c r="K57" s="21" t="s">
        <v>5420</v>
      </c>
    </row>
    <row r="58" spans="1:11" ht="16">
      <c r="A58" s="22">
        <v>1436</v>
      </c>
      <c r="B58" s="20" t="s">
        <v>5421</v>
      </c>
      <c r="C58" s="20" t="s">
        <v>5388</v>
      </c>
      <c r="D58" s="22"/>
      <c r="E58" s="20" t="s">
        <v>4</v>
      </c>
      <c r="F58" s="20" t="s">
        <v>67</v>
      </c>
      <c r="G58" s="20" t="s">
        <v>67</v>
      </c>
      <c r="H58" s="20" t="s">
        <v>292</v>
      </c>
      <c r="I58" s="20" t="s">
        <v>292</v>
      </c>
      <c r="J58" s="22">
        <v>1</v>
      </c>
      <c r="K58" s="21" t="s">
        <v>5420</v>
      </c>
    </row>
    <row r="59" spans="1:11" ht="16">
      <c r="A59" s="22">
        <v>1438</v>
      </c>
      <c r="B59" s="20" t="s">
        <v>5422</v>
      </c>
      <c r="C59" s="20" t="s">
        <v>5388</v>
      </c>
      <c r="D59" s="22"/>
      <c r="E59" s="20" t="s">
        <v>68</v>
      </c>
      <c r="F59" s="20" t="s">
        <v>67</v>
      </c>
      <c r="G59" s="20" t="s">
        <v>67</v>
      </c>
      <c r="H59" s="20" t="s">
        <v>292</v>
      </c>
      <c r="I59" s="20" t="s">
        <v>292</v>
      </c>
      <c r="J59" s="22">
        <v>1</v>
      </c>
      <c r="K59" s="21" t="s">
        <v>5423</v>
      </c>
    </row>
    <row r="60" spans="1:11" ht="16">
      <c r="A60" s="22">
        <v>1439</v>
      </c>
      <c r="B60" s="20" t="s">
        <v>5424</v>
      </c>
      <c r="C60" s="20" t="s">
        <v>5388</v>
      </c>
      <c r="D60" s="22"/>
      <c r="E60" s="20" t="s">
        <v>68</v>
      </c>
      <c r="F60" s="20" t="s">
        <v>67</v>
      </c>
      <c r="G60" s="20" t="s">
        <v>67</v>
      </c>
      <c r="H60" s="20" t="s">
        <v>292</v>
      </c>
      <c r="I60" s="20" t="s">
        <v>292</v>
      </c>
      <c r="J60" s="22">
        <v>1</v>
      </c>
      <c r="K60" s="21" t="s">
        <v>5425</v>
      </c>
    </row>
    <row r="61" spans="1:11" ht="16">
      <c r="A61" s="22">
        <v>1440</v>
      </c>
      <c r="B61" s="20" t="s">
        <v>5426</v>
      </c>
      <c r="C61" s="20" t="s">
        <v>5388</v>
      </c>
      <c r="D61" s="22"/>
      <c r="E61" s="20" t="s">
        <v>68</v>
      </c>
      <c r="F61" s="20" t="s">
        <v>67</v>
      </c>
      <c r="G61" s="20" t="s">
        <v>67</v>
      </c>
      <c r="H61" s="20" t="s">
        <v>292</v>
      </c>
      <c r="I61" s="20" t="s">
        <v>292</v>
      </c>
      <c r="J61" s="22">
        <v>1</v>
      </c>
      <c r="K61" s="21" t="s">
        <v>5425</v>
      </c>
    </row>
    <row r="62" spans="1:11" ht="16">
      <c r="A62" s="22">
        <v>1441</v>
      </c>
      <c r="B62" s="20" t="s">
        <v>5427</v>
      </c>
      <c r="C62" s="20" t="s">
        <v>5388</v>
      </c>
      <c r="D62" s="22"/>
      <c r="E62" s="20" t="s">
        <v>4</v>
      </c>
      <c r="F62" s="20" t="s">
        <v>67</v>
      </c>
      <c r="G62" s="20" t="s">
        <v>67</v>
      </c>
      <c r="H62" s="20" t="s">
        <v>292</v>
      </c>
      <c r="I62" s="20" t="s">
        <v>292</v>
      </c>
      <c r="J62" s="22">
        <v>1</v>
      </c>
      <c r="K62" s="21" t="s">
        <v>5425</v>
      </c>
    </row>
    <row r="63" spans="1:11" ht="16">
      <c r="A63" s="22">
        <v>1446</v>
      </c>
      <c r="B63" s="20" t="s">
        <v>5428</v>
      </c>
      <c r="C63" s="20" t="s">
        <v>5388</v>
      </c>
      <c r="D63" s="22"/>
      <c r="E63" s="20" t="s">
        <v>4</v>
      </c>
      <c r="F63" s="20" t="s">
        <v>67</v>
      </c>
      <c r="G63" s="20" t="s">
        <v>67</v>
      </c>
      <c r="H63" s="20" t="s">
        <v>292</v>
      </c>
      <c r="I63" s="20" t="s">
        <v>292</v>
      </c>
      <c r="J63" s="22">
        <v>1</v>
      </c>
      <c r="K63" s="21" t="s">
        <v>5429</v>
      </c>
    </row>
    <row r="64" spans="1:11" ht="16">
      <c r="A64" s="22">
        <v>1448</v>
      </c>
      <c r="B64" s="20" t="s">
        <v>5430</v>
      </c>
      <c r="C64" s="20" t="s">
        <v>5388</v>
      </c>
      <c r="D64" s="22"/>
      <c r="E64" s="20" t="s">
        <v>68</v>
      </c>
      <c r="F64" s="20" t="s">
        <v>67</v>
      </c>
      <c r="G64" s="20" t="s">
        <v>67</v>
      </c>
      <c r="H64" s="20" t="s">
        <v>292</v>
      </c>
      <c r="I64" s="20" t="s">
        <v>292</v>
      </c>
      <c r="J64" s="22">
        <v>1</v>
      </c>
      <c r="K64" s="21" t="s">
        <v>5431</v>
      </c>
    </row>
    <row r="65" spans="1:11" ht="16">
      <c r="A65" s="22">
        <v>1449</v>
      </c>
      <c r="B65" s="20" t="s">
        <v>5432</v>
      </c>
      <c r="C65" s="20" t="s">
        <v>5388</v>
      </c>
      <c r="D65" s="22"/>
      <c r="E65" s="20" t="s">
        <v>4</v>
      </c>
      <c r="F65" s="20" t="s">
        <v>67</v>
      </c>
      <c r="G65" s="20" t="s">
        <v>67</v>
      </c>
      <c r="H65" s="20" t="s">
        <v>292</v>
      </c>
      <c r="I65" s="20" t="s">
        <v>292</v>
      </c>
      <c r="J65" s="22">
        <v>1</v>
      </c>
      <c r="K65" s="21" t="s">
        <v>5431</v>
      </c>
    </row>
    <row r="66" spans="1:11" ht="16">
      <c r="A66" s="22">
        <v>1450</v>
      </c>
      <c r="B66" s="20" t="s">
        <v>5433</v>
      </c>
      <c r="C66" s="20" t="s">
        <v>5388</v>
      </c>
      <c r="D66" s="22"/>
      <c r="E66" s="20" t="s">
        <v>4</v>
      </c>
      <c r="F66" s="20" t="s">
        <v>67</v>
      </c>
      <c r="G66" s="20" t="s">
        <v>67</v>
      </c>
      <c r="H66" s="20" t="s">
        <v>292</v>
      </c>
      <c r="I66" s="20" t="s">
        <v>292</v>
      </c>
      <c r="J66" s="22">
        <v>1</v>
      </c>
      <c r="K66" s="21" t="s">
        <v>5431</v>
      </c>
    </row>
    <row r="67" spans="1:11" ht="16">
      <c r="A67" s="22">
        <v>1460</v>
      </c>
      <c r="B67" s="20" t="s">
        <v>5434</v>
      </c>
      <c r="C67" s="20" t="s">
        <v>5388</v>
      </c>
      <c r="D67" s="22">
        <v>1205</v>
      </c>
      <c r="E67" s="20" t="s">
        <v>4</v>
      </c>
      <c r="F67" s="20" t="s">
        <v>68</v>
      </c>
      <c r="G67" s="20" t="s">
        <v>67</v>
      </c>
      <c r="H67" s="20" t="s">
        <v>5435</v>
      </c>
      <c r="I67" s="20" t="s">
        <v>219</v>
      </c>
      <c r="J67" s="22">
        <v>1</v>
      </c>
      <c r="K67" s="21" t="s">
        <v>5436</v>
      </c>
    </row>
    <row r="68" spans="1:11" ht="16">
      <c r="A68" s="22">
        <v>1467</v>
      </c>
      <c r="B68" s="20" t="s">
        <v>5437</v>
      </c>
      <c r="C68" s="20" t="s">
        <v>5388</v>
      </c>
      <c r="D68" s="22">
        <v>1160</v>
      </c>
      <c r="E68" s="20" t="s">
        <v>68</v>
      </c>
      <c r="F68" s="20" t="s">
        <v>67</v>
      </c>
      <c r="G68" s="20" t="s">
        <v>67</v>
      </c>
      <c r="H68" s="20" t="s">
        <v>5438</v>
      </c>
      <c r="I68" s="20" t="s">
        <v>352</v>
      </c>
      <c r="J68" s="22">
        <v>1</v>
      </c>
      <c r="K68" s="21" t="s">
        <v>5439</v>
      </c>
    </row>
    <row r="69" spans="1:11" ht="16">
      <c r="A69" s="22">
        <v>1468</v>
      </c>
      <c r="B69" s="20" t="s">
        <v>5440</v>
      </c>
      <c r="C69" s="20" t="s">
        <v>5388</v>
      </c>
      <c r="D69" s="22">
        <v>1165</v>
      </c>
      <c r="E69" s="20" t="s">
        <v>4</v>
      </c>
      <c r="F69" s="20" t="s">
        <v>67</v>
      </c>
      <c r="G69" s="20" t="s">
        <v>67</v>
      </c>
      <c r="H69" s="20" t="s">
        <v>5441</v>
      </c>
      <c r="I69" s="20" t="s">
        <v>353</v>
      </c>
      <c r="J69" s="22">
        <v>1</v>
      </c>
      <c r="K69" s="21" t="s">
        <v>5442</v>
      </c>
    </row>
    <row r="70" spans="1:11" ht="16">
      <c r="A70" s="22">
        <v>1469</v>
      </c>
      <c r="B70" s="20" t="s">
        <v>5443</v>
      </c>
      <c r="C70" s="20" t="s">
        <v>5388</v>
      </c>
      <c r="D70" s="22">
        <v>1179</v>
      </c>
      <c r="E70" s="20" t="s">
        <v>68</v>
      </c>
      <c r="F70" s="20" t="s">
        <v>67</v>
      </c>
      <c r="G70" s="20" t="s">
        <v>67</v>
      </c>
      <c r="H70" s="20" t="s">
        <v>5444</v>
      </c>
      <c r="I70" s="20" t="s">
        <v>4</v>
      </c>
      <c r="J70" s="22">
        <v>1</v>
      </c>
      <c r="K70" s="21" t="s">
        <v>5445</v>
      </c>
    </row>
    <row r="71" spans="1:11" ht="16">
      <c r="A71" s="22">
        <v>1470</v>
      </c>
      <c r="B71" s="20" t="s">
        <v>5446</v>
      </c>
      <c r="C71" s="20" t="s">
        <v>5388</v>
      </c>
      <c r="D71" s="22">
        <v>1183</v>
      </c>
      <c r="E71" s="20" t="s">
        <v>4</v>
      </c>
      <c r="F71" s="20" t="s">
        <v>68</v>
      </c>
      <c r="G71" s="20" t="s">
        <v>67</v>
      </c>
      <c r="H71" s="20" t="s">
        <v>5447</v>
      </c>
      <c r="I71" s="20" t="s">
        <v>220</v>
      </c>
      <c r="J71" s="22">
        <v>1</v>
      </c>
      <c r="K71" s="21" t="s">
        <v>5448</v>
      </c>
    </row>
    <row r="72" spans="1:11" ht="16">
      <c r="A72" s="22">
        <v>1471</v>
      </c>
      <c r="B72" s="20" t="s">
        <v>5449</v>
      </c>
      <c r="C72" s="20" t="s">
        <v>5388</v>
      </c>
      <c r="D72" s="22">
        <v>1199</v>
      </c>
      <c r="E72" s="20" t="s">
        <v>4</v>
      </c>
      <c r="F72" s="20" t="s">
        <v>67</v>
      </c>
      <c r="G72" s="20" t="s">
        <v>67</v>
      </c>
      <c r="H72" s="20" t="s">
        <v>5450</v>
      </c>
      <c r="I72" s="20" t="s">
        <v>5451</v>
      </c>
      <c r="J72" s="22">
        <v>1</v>
      </c>
      <c r="K72" s="21" t="s">
        <v>5452</v>
      </c>
    </row>
    <row r="73" spans="1:11" ht="16">
      <c r="A73" s="22">
        <v>1472</v>
      </c>
      <c r="B73" s="20" t="s">
        <v>5453</v>
      </c>
      <c r="C73" s="20" t="s">
        <v>5388</v>
      </c>
      <c r="D73" s="22">
        <v>1257</v>
      </c>
      <c r="E73" s="20" t="s">
        <v>4</v>
      </c>
      <c r="F73" s="20" t="s">
        <v>68</v>
      </c>
      <c r="G73" s="20" t="s">
        <v>67</v>
      </c>
      <c r="H73" s="20" t="s">
        <v>5454</v>
      </c>
      <c r="I73" s="20" t="s">
        <v>221</v>
      </c>
      <c r="J73" s="22">
        <v>1</v>
      </c>
      <c r="K73" s="21" t="s">
        <v>5455</v>
      </c>
    </row>
    <row r="74" spans="1:11" ht="16">
      <c r="A74" s="22">
        <v>1473</v>
      </c>
      <c r="B74" s="20" t="s">
        <v>5456</v>
      </c>
      <c r="C74" s="20" t="s">
        <v>5388</v>
      </c>
      <c r="D74" s="22">
        <v>1262</v>
      </c>
      <c r="E74" s="20" t="s">
        <v>4</v>
      </c>
      <c r="F74" s="20" t="s">
        <v>67</v>
      </c>
      <c r="G74" s="20" t="s">
        <v>67</v>
      </c>
      <c r="H74" s="20" t="s">
        <v>5457</v>
      </c>
      <c r="I74" s="20" t="s">
        <v>354</v>
      </c>
      <c r="J74" s="22">
        <v>1</v>
      </c>
      <c r="K74" s="21" t="s">
        <v>5458</v>
      </c>
    </row>
    <row r="75" spans="1:11" ht="16">
      <c r="A75" s="22">
        <v>1474</v>
      </c>
      <c r="B75" s="20" t="s">
        <v>5459</v>
      </c>
      <c r="C75" s="20" t="s">
        <v>5388</v>
      </c>
      <c r="D75" s="22">
        <v>1133</v>
      </c>
      <c r="E75" s="20" t="s">
        <v>68</v>
      </c>
      <c r="F75" s="20" t="s">
        <v>67</v>
      </c>
      <c r="G75" s="20" t="s">
        <v>67</v>
      </c>
      <c r="H75" s="20" t="s">
        <v>5460</v>
      </c>
      <c r="I75" s="20" t="s">
        <v>292</v>
      </c>
      <c r="J75" s="22">
        <v>1</v>
      </c>
      <c r="K75" s="21" t="s">
        <v>5458</v>
      </c>
    </row>
    <row r="76" spans="1:11" ht="16">
      <c r="A76" s="22">
        <v>1475</v>
      </c>
      <c r="B76" s="20" t="s">
        <v>5461</v>
      </c>
      <c r="C76" s="20" t="s">
        <v>5388</v>
      </c>
      <c r="D76" s="22">
        <v>1263</v>
      </c>
      <c r="E76" s="20" t="s">
        <v>4</v>
      </c>
      <c r="F76" s="20" t="s">
        <v>68</v>
      </c>
      <c r="G76" s="20" t="s">
        <v>67</v>
      </c>
      <c r="H76" s="20" t="s">
        <v>5462</v>
      </c>
      <c r="I76" s="20" t="s">
        <v>222</v>
      </c>
      <c r="J76" s="22">
        <v>1</v>
      </c>
      <c r="K76" s="21" t="s">
        <v>5463</v>
      </c>
    </row>
    <row r="77" spans="1:11" ht="16">
      <c r="A77" s="22">
        <v>1483</v>
      </c>
      <c r="B77" s="20" t="s">
        <v>5464</v>
      </c>
      <c r="C77" s="20" t="s">
        <v>5388</v>
      </c>
      <c r="D77" s="22">
        <v>1199</v>
      </c>
      <c r="E77" s="20" t="s">
        <v>68</v>
      </c>
      <c r="F77" s="20" t="s">
        <v>67</v>
      </c>
      <c r="G77" s="20" t="s">
        <v>67</v>
      </c>
      <c r="H77" s="20" t="s">
        <v>5465</v>
      </c>
      <c r="I77" s="20" t="s">
        <v>5466</v>
      </c>
      <c r="J77" s="22">
        <v>2</v>
      </c>
      <c r="K77" s="21" t="s">
        <v>5467</v>
      </c>
    </row>
    <row r="78" spans="1:11" ht="16">
      <c r="A78" s="22">
        <v>1485</v>
      </c>
      <c r="B78" s="20" t="s">
        <v>5468</v>
      </c>
      <c r="C78" s="20" t="s">
        <v>5388</v>
      </c>
      <c r="D78" s="22">
        <v>1254</v>
      </c>
      <c r="E78" s="20" t="s">
        <v>4</v>
      </c>
      <c r="F78" s="20" t="s">
        <v>68</v>
      </c>
      <c r="G78" s="20" t="s">
        <v>67</v>
      </c>
      <c r="H78" s="20" t="s">
        <v>5469</v>
      </c>
      <c r="I78" s="20" t="s">
        <v>223</v>
      </c>
      <c r="J78" s="22">
        <v>1</v>
      </c>
      <c r="K78" s="21" t="s">
        <v>5470</v>
      </c>
    </row>
    <row r="79" spans="1:11" ht="16">
      <c r="A79" s="22">
        <v>1493</v>
      </c>
      <c r="B79" s="20" t="s">
        <v>5471</v>
      </c>
      <c r="C79" s="20" t="s">
        <v>5388</v>
      </c>
      <c r="D79" s="22">
        <v>1203</v>
      </c>
      <c r="E79" s="20" t="s">
        <v>68</v>
      </c>
      <c r="F79" s="20" t="s">
        <v>67</v>
      </c>
      <c r="G79" s="20" t="s">
        <v>67</v>
      </c>
      <c r="H79" s="20" t="s">
        <v>5472</v>
      </c>
      <c r="I79" s="20" t="s">
        <v>355</v>
      </c>
      <c r="J79" s="22">
        <v>1</v>
      </c>
      <c r="K79" s="21" t="s">
        <v>5473</v>
      </c>
    </row>
    <row r="80" spans="1:11" ht="16">
      <c r="A80" s="22">
        <v>1516</v>
      </c>
      <c r="B80" s="20" t="s">
        <v>5474</v>
      </c>
      <c r="C80" s="20" t="s">
        <v>5388</v>
      </c>
      <c r="D80" s="22">
        <v>1213</v>
      </c>
      <c r="E80" s="20" t="s">
        <v>68</v>
      </c>
      <c r="F80" s="20" t="s">
        <v>68</v>
      </c>
      <c r="G80" s="20" t="s">
        <v>67</v>
      </c>
      <c r="H80" s="20" t="s">
        <v>5475</v>
      </c>
      <c r="I80" s="20" t="s">
        <v>5476</v>
      </c>
      <c r="J80" s="22">
        <v>1</v>
      </c>
      <c r="K80" s="21" t="s">
        <v>5477</v>
      </c>
    </row>
    <row r="81" spans="1:11" ht="16">
      <c r="A81" s="22">
        <v>1520</v>
      </c>
      <c r="B81" s="20" t="s">
        <v>5478</v>
      </c>
      <c r="C81" s="20" t="s">
        <v>5388</v>
      </c>
      <c r="D81" s="22">
        <v>1274</v>
      </c>
      <c r="E81" s="20" t="s">
        <v>4</v>
      </c>
      <c r="F81" s="20" t="s">
        <v>68</v>
      </c>
      <c r="G81" s="20" t="s">
        <v>67</v>
      </c>
      <c r="H81" s="20" t="s">
        <v>5479</v>
      </c>
      <c r="I81" s="20" t="s">
        <v>224</v>
      </c>
      <c r="J81" s="22">
        <v>1</v>
      </c>
      <c r="K81" s="21" t="s">
        <v>5480</v>
      </c>
    </row>
    <row r="82" spans="1:11" ht="16">
      <c r="A82" s="22">
        <v>1523</v>
      </c>
      <c r="B82" s="20" t="s">
        <v>5481</v>
      </c>
      <c r="C82" s="20" t="s">
        <v>5388</v>
      </c>
      <c r="D82" s="22">
        <v>1131</v>
      </c>
      <c r="E82" s="20" t="s">
        <v>4</v>
      </c>
      <c r="F82" s="20" t="s">
        <v>68</v>
      </c>
      <c r="G82" s="20" t="s">
        <v>67</v>
      </c>
      <c r="H82" s="20" t="s">
        <v>5482</v>
      </c>
      <c r="I82" s="20" t="s">
        <v>225</v>
      </c>
      <c r="J82" s="22">
        <v>1</v>
      </c>
      <c r="K82" s="21" t="s">
        <v>5483</v>
      </c>
    </row>
    <row r="83" spans="1:11" ht="16">
      <c r="A83" s="22">
        <v>1524</v>
      </c>
      <c r="B83" s="20" t="s">
        <v>5484</v>
      </c>
      <c r="C83" s="20" t="s">
        <v>5388</v>
      </c>
      <c r="D83" s="22">
        <v>1161</v>
      </c>
      <c r="E83" s="20" t="s">
        <v>68</v>
      </c>
      <c r="F83" s="20" t="s">
        <v>68</v>
      </c>
      <c r="G83" s="20" t="s">
        <v>67</v>
      </c>
      <c r="H83" s="20" t="s">
        <v>5485</v>
      </c>
      <c r="I83" s="20" t="s">
        <v>226</v>
      </c>
      <c r="J83" s="22">
        <v>1</v>
      </c>
      <c r="K83" s="21" t="s">
        <v>5486</v>
      </c>
    </row>
    <row r="84" spans="1:11" ht="16">
      <c r="A84" s="22">
        <v>1525</v>
      </c>
      <c r="B84" s="20" t="s">
        <v>5487</v>
      </c>
      <c r="C84" s="20" t="s">
        <v>5388</v>
      </c>
      <c r="D84" s="22">
        <v>1192</v>
      </c>
      <c r="E84" s="20" t="s">
        <v>68</v>
      </c>
      <c r="F84" s="20" t="s">
        <v>68</v>
      </c>
      <c r="G84" s="20" t="s">
        <v>67</v>
      </c>
      <c r="H84" s="20" t="s">
        <v>5488</v>
      </c>
      <c r="I84" s="20" t="s">
        <v>227</v>
      </c>
      <c r="J84" s="22">
        <v>1</v>
      </c>
      <c r="K84" s="21" t="s">
        <v>5489</v>
      </c>
    </row>
    <row r="85" spans="1:11" ht="16">
      <c r="A85" s="22">
        <v>1526</v>
      </c>
      <c r="B85" s="20" t="s">
        <v>5490</v>
      </c>
      <c r="C85" s="20" t="s">
        <v>5388</v>
      </c>
      <c r="D85" s="22">
        <v>1165</v>
      </c>
      <c r="E85" s="20" t="s">
        <v>68</v>
      </c>
      <c r="F85" s="20" t="s">
        <v>68</v>
      </c>
      <c r="G85" s="20" t="s">
        <v>67</v>
      </c>
      <c r="H85" s="20" t="s">
        <v>5491</v>
      </c>
      <c r="I85" s="20" t="s">
        <v>5492</v>
      </c>
      <c r="J85" s="22">
        <v>1</v>
      </c>
      <c r="K85" s="21" t="s">
        <v>5493</v>
      </c>
    </row>
    <row r="86" spans="1:11" ht="16">
      <c r="A86" s="22">
        <v>1527</v>
      </c>
      <c r="B86" s="20" t="s">
        <v>5494</v>
      </c>
      <c r="C86" s="20" t="s">
        <v>5388</v>
      </c>
      <c r="D86" s="22">
        <v>1230</v>
      </c>
      <c r="E86" s="20" t="s">
        <v>68</v>
      </c>
      <c r="F86" s="20" t="s">
        <v>68</v>
      </c>
      <c r="G86" s="20" t="s">
        <v>67</v>
      </c>
      <c r="H86" s="20" t="s">
        <v>5495</v>
      </c>
      <c r="I86" s="20" t="s">
        <v>5496</v>
      </c>
      <c r="J86" s="22">
        <v>1</v>
      </c>
      <c r="K86" s="21" t="s">
        <v>5497</v>
      </c>
    </row>
    <row r="87" spans="1:11" ht="16">
      <c r="A87" s="22">
        <v>1529</v>
      </c>
      <c r="B87" s="20" t="s">
        <v>5498</v>
      </c>
      <c r="C87" s="20" t="s">
        <v>5388</v>
      </c>
      <c r="D87" s="22">
        <v>1198</v>
      </c>
      <c r="E87" s="20" t="s">
        <v>68</v>
      </c>
      <c r="F87" s="20" t="s">
        <v>67</v>
      </c>
      <c r="G87" s="20" t="s">
        <v>68</v>
      </c>
      <c r="H87" s="20" t="s">
        <v>5499</v>
      </c>
      <c r="I87" s="20" t="s">
        <v>5500</v>
      </c>
      <c r="J87" s="22">
        <v>1</v>
      </c>
      <c r="K87" s="21" t="s">
        <v>5501</v>
      </c>
    </row>
    <row r="88" spans="1:11" ht="16">
      <c r="A88" s="22">
        <v>1530</v>
      </c>
      <c r="B88" s="20" t="s">
        <v>5502</v>
      </c>
      <c r="C88" s="20" t="s">
        <v>5388</v>
      </c>
      <c r="D88" s="22">
        <v>1260</v>
      </c>
      <c r="E88" s="20" t="s">
        <v>4</v>
      </c>
      <c r="F88" s="20" t="s">
        <v>68</v>
      </c>
      <c r="G88" s="20" t="s">
        <v>67</v>
      </c>
      <c r="H88" s="20" t="s">
        <v>5503</v>
      </c>
      <c r="I88" s="20" t="s">
        <v>228</v>
      </c>
      <c r="J88" s="22">
        <v>1</v>
      </c>
      <c r="K88" s="21" t="s">
        <v>5504</v>
      </c>
    </row>
    <row r="89" spans="1:11" ht="16">
      <c r="A89" s="22">
        <v>1531</v>
      </c>
      <c r="B89" s="20" t="s">
        <v>5505</v>
      </c>
      <c r="C89" s="20" t="s">
        <v>5388</v>
      </c>
      <c r="D89" s="22">
        <v>1264</v>
      </c>
      <c r="E89" s="20" t="s">
        <v>4</v>
      </c>
      <c r="F89" s="20" t="s">
        <v>68</v>
      </c>
      <c r="G89" s="20" t="s">
        <v>67</v>
      </c>
      <c r="H89" s="20" t="s">
        <v>5506</v>
      </c>
      <c r="I89" s="20" t="s">
        <v>5507</v>
      </c>
      <c r="J89" s="22">
        <v>1</v>
      </c>
      <c r="K89" s="21" t="s">
        <v>5508</v>
      </c>
    </row>
    <row r="90" spans="1:11" ht="16">
      <c r="A90" s="22">
        <v>1534</v>
      </c>
      <c r="B90" s="20" t="s">
        <v>5509</v>
      </c>
      <c r="C90" s="20" t="s">
        <v>5388</v>
      </c>
      <c r="D90" s="22">
        <v>1171</v>
      </c>
      <c r="E90" s="20" t="s">
        <v>4</v>
      </c>
      <c r="F90" s="20" t="s">
        <v>68</v>
      </c>
      <c r="G90" s="20" t="s">
        <v>67</v>
      </c>
      <c r="H90" s="20" t="s">
        <v>5510</v>
      </c>
      <c r="I90" s="20" t="s">
        <v>229</v>
      </c>
      <c r="J90" s="22">
        <v>1</v>
      </c>
      <c r="K90" s="21" t="s">
        <v>5511</v>
      </c>
    </row>
    <row r="91" spans="1:11" ht="16">
      <c r="A91" s="22">
        <v>1540</v>
      </c>
      <c r="B91" s="20" t="s">
        <v>5512</v>
      </c>
      <c r="C91" s="20" t="s">
        <v>5388</v>
      </c>
      <c r="D91" s="22">
        <v>1206</v>
      </c>
      <c r="E91" s="20" t="s">
        <v>4</v>
      </c>
      <c r="F91" s="20" t="s">
        <v>68</v>
      </c>
      <c r="G91" s="20" t="s">
        <v>67</v>
      </c>
      <c r="H91" s="20" t="s">
        <v>5513</v>
      </c>
      <c r="I91" s="20" t="s">
        <v>4</v>
      </c>
      <c r="J91" s="22">
        <v>1</v>
      </c>
      <c r="K91" s="21" t="s">
        <v>5514</v>
      </c>
    </row>
    <row r="92" spans="1:11" ht="16">
      <c r="A92" s="22">
        <v>1541</v>
      </c>
      <c r="B92" s="20" t="s">
        <v>5515</v>
      </c>
      <c r="C92" s="20" t="s">
        <v>5388</v>
      </c>
      <c r="D92" s="22">
        <v>1197</v>
      </c>
      <c r="E92" s="20" t="s">
        <v>4</v>
      </c>
      <c r="F92" s="20" t="s">
        <v>67</v>
      </c>
      <c r="G92" s="20" t="s">
        <v>67</v>
      </c>
      <c r="H92" s="20" t="s">
        <v>5516</v>
      </c>
      <c r="I92" s="20" t="s">
        <v>356</v>
      </c>
      <c r="J92" s="22">
        <v>1</v>
      </c>
      <c r="K92" s="21" t="s">
        <v>5517</v>
      </c>
    </row>
    <row r="93" spans="1:11" ht="16">
      <c r="A93" s="22">
        <v>1542</v>
      </c>
      <c r="B93" s="20" t="s">
        <v>5518</v>
      </c>
      <c r="C93" s="20" t="s">
        <v>5388</v>
      </c>
      <c r="D93" s="22">
        <v>1207</v>
      </c>
      <c r="E93" s="20" t="s">
        <v>4</v>
      </c>
      <c r="F93" s="20" t="s">
        <v>67</v>
      </c>
      <c r="G93" s="20" t="s">
        <v>67</v>
      </c>
      <c r="H93" s="20" t="s">
        <v>5519</v>
      </c>
      <c r="I93" s="20" t="s">
        <v>357</v>
      </c>
      <c r="J93" s="22">
        <v>1</v>
      </c>
      <c r="K93" s="21" t="s">
        <v>5520</v>
      </c>
    </row>
    <row r="94" spans="1:11" ht="16">
      <c r="A94" s="22">
        <v>1557</v>
      </c>
      <c r="B94" s="20" t="s">
        <v>5521</v>
      </c>
      <c r="C94" s="20" t="s">
        <v>5220</v>
      </c>
      <c r="D94" s="22">
        <v>1266</v>
      </c>
      <c r="E94" s="20" t="s">
        <v>67</v>
      </c>
      <c r="F94" s="20" t="s">
        <v>67</v>
      </c>
      <c r="G94" s="20" t="s">
        <v>68</v>
      </c>
      <c r="H94" s="20" t="s">
        <v>5522</v>
      </c>
      <c r="I94" s="20" t="s">
        <v>292</v>
      </c>
      <c r="J94" s="22">
        <v>1</v>
      </c>
      <c r="K94" s="21" t="s">
        <v>5523</v>
      </c>
    </row>
    <row r="95" spans="1:11" ht="16">
      <c r="A95" s="22">
        <v>1571</v>
      </c>
      <c r="B95" s="20" t="s">
        <v>5524</v>
      </c>
      <c r="C95" s="20" t="s">
        <v>5525</v>
      </c>
      <c r="D95" s="22">
        <v>1276</v>
      </c>
      <c r="E95" s="20" t="s">
        <v>4</v>
      </c>
      <c r="F95" s="20" t="s">
        <v>68</v>
      </c>
      <c r="G95" s="20" t="s">
        <v>67</v>
      </c>
      <c r="H95" s="20" t="s">
        <v>5526</v>
      </c>
      <c r="I95" s="20" t="s">
        <v>230</v>
      </c>
      <c r="J95" s="22">
        <v>1</v>
      </c>
      <c r="K95" s="21" t="s">
        <v>5527</v>
      </c>
    </row>
    <row r="96" spans="1:11" ht="16">
      <c r="A96" s="22">
        <v>1572</v>
      </c>
      <c r="B96" s="20" t="s">
        <v>5528</v>
      </c>
      <c r="C96" s="20" t="s">
        <v>5220</v>
      </c>
      <c r="D96" s="22">
        <v>1172</v>
      </c>
      <c r="E96" s="20" t="s">
        <v>4</v>
      </c>
      <c r="F96" s="20" t="s">
        <v>67</v>
      </c>
      <c r="G96" s="20" t="s">
        <v>67</v>
      </c>
      <c r="H96" s="20" t="s">
        <v>5529</v>
      </c>
      <c r="I96" s="20" t="s">
        <v>358</v>
      </c>
      <c r="J96" s="22">
        <v>1</v>
      </c>
      <c r="K96" s="21" t="s">
        <v>5530</v>
      </c>
    </row>
    <row r="97" spans="1:11" ht="16">
      <c r="A97" s="22">
        <v>1904</v>
      </c>
      <c r="B97" s="20" t="s">
        <v>5531</v>
      </c>
      <c r="C97" s="20" t="s">
        <v>5388</v>
      </c>
      <c r="D97" s="22">
        <v>1199</v>
      </c>
      <c r="E97" s="20" t="s">
        <v>68</v>
      </c>
      <c r="F97" s="20" t="s">
        <v>67</v>
      </c>
      <c r="G97" s="20" t="s">
        <v>67</v>
      </c>
      <c r="H97" s="20" t="s">
        <v>5532</v>
      </c>
      <c r="I97" s="20" t="s">
        <v>359</v>
      </c>
      <c r="J97" s="22">
        <v>1</v>
      </c>
      <c r="K97" s="21" t="s">
        <v>5533</v>
      </c>
    </row>
    <row r="98" spans="1:11" ht="16">
      <c r="A98" s="22">
        <v>1905</v>
      </c>
      <c r="B98" s="20" t="s">
        <v>5534</v>
      </c>
      <c r="C98" s="20" t="s">
        <v>5388</v>
      </c>
      <c r="D98" s="22">
        <v>1199</v>
      </c>
      <c r="E98" s="20" t="s">
        <v>68</v>
      </c>
      <c r="F98" s="20" t="s">
        <v>67</v>
      </c>
      <c r="G98" s="20" t="s">
        <v>67</v>
      </c>
      <c r="H98" s="20" t="s">
        <v>5535</v>
      </c>
      <c r="I98" s="20" t="s">
        <v>5536</v>
      </c>
      <c r="J98" s="22">
        <v>2</v>
      </c>
      <c r="K98" s="21" t="s">
        <v>5533</v>
      </c>
    </row>
    <row r="99" spans="1:11" ht="16">
      <c r="A99" s="22">
        <v>1910</v>
      </c>
      <c r="B99" s="20" t="s">
        <v>5537</v>
      </c>
      <c r="C99" s="20" t="s">
        <v>5388</v>
      </c>
      <c r="D99" s="22">
        <v>1216</v>
      </c>
      <c r="E99" s="20" t="s">
        <v>68</v>
      </c>
      <c r="F99" s="20" t="s">
        <v>67</v>
      </c>
      <c r="G99" s="20" t="s">
        <v>67</v>
      </c>
      <c r="H99" s="20" t="s">
        <v>5538</v>
      </c>
      <c r="I99" s="20" t="s">
        <v>292</v>
      </c>
      <c r="J99" s="22">
        <v>1</v>
      </c>
      <c r="K99" s="21" t="s">
        <v>5533</v>
      </c>
    </row>
    <row r="100" spans="1:11" ht="16">
      <c r="A100" s="22">
        <v>1918</v>
      </c>
      <c r="B100" s="20" t="s">
        <v>5539</v>
      </c>
      <c r="C100" s="20" t="s">
        <v>5388</v>
      </c>
      <c r="D100" s="22">
        <v>1259</v>
      </c>
      <c r="E100" s="20" t="s">
        <v>68</v>
      </c>
      <c r="F100" s="20" t="s">
        <v>67</v>
      </c>
      <c r="G100" s="20" t="s">
        <v>67</v>
      </c>
      <c r="H100" s="20" t="s">
        <v>5540</v>
      </c>
      <c r="I100" s="20" t="s">
        <v>313</v>
      </c>
      <c r="J100" s="22">
        <v>1</v>
      </c>
      <c r="K100" s="21" t="s">
        <v>5533</v>
      </c>
    </row>
    <row r="101" spans="1:11" ht="16">
      <c r="A101" s="22">
        <v>1929</v>
      </c>
      <c r="B101" s="20" t="s">
        <v>5541</v>
      </c>
      <c r="C101" s="20" t="s">
        <v>2556</v>
      </c>
      <c r="D101" s="22">
        <v>1162</v>
      </c>
      <c r="E101" s="20" t="s">
        <v>68</v>
      </c>
      <c r="F101" s="20" t="s">
        <v>67</v>
      </c>
      <c r="G101" s="20" t="s">
        <v>67</v>
      </c>
      <c r="H101" s="20" t="s">
        <v>5542</v>
      </c>
      <c r="I101" s="20" t="s">
        <v>360</v>
      </c>
      <c r="J101" s="22">
        <v>1</v>
      </c>
      <c r="K101" s="21" t="s">
        <v>5543</v>
      </c>
    </row>
    <row r="102" spans="1:11" ht="16">
      <c r="A102" s="22">
        <v>1930</v>
      </c>
      <c r="B102" s="20" t="s">
        <v>5544</v>
      </c>
      <c r="C102" s="20" t="s">
        <v>2556</v>
      </c>
      <c r="D102" s="22"/>
      <c r="E102" s="20" t="s">
        <v>68</v>
      </c>
      <c r="F102" s="20" t="s">
        <v>67</v>
      </c>
      <c r="G102" s="20" t="s">
        <v>67</v>
      </c>
      <c r="H102" s="20" t="s">
        <v>292</v>
      </c>
      <c r="I102" s="20" t="s">
        <v>292</v>
      </c>
      <c r="J102" s="22">
        <v>1</v>
      </c>
      <c r="K102" s="21" t="s">
        <v>5543</v>
      </c>
    </row>
    <row r="103" spans="1:11" ht="16">
      <c r="A103" s="22">
        <v>1933</v>
      </c>
      <c r="B103" s="20" t="s">
        <v>5545</v>
      </c>
      <c r="C103" s="20" t="s">
        <v>2556</v>
      </c>
      <c r="D103" s="22">
        <v>1160</v>
      </c>
      <c r="E103" s="20" t="s">
        <v>68</v>
      </c>
      <c r="F103" s="20" t="s">
        <v>67</v>
      </c>
      <c r="G103" s="20" t="s">
        <v>68</v>
      </c>
      <c r="H103" s="20" t="s">
        <v>5546</v>
      </c>
      <c r="I103" s="20" t="s">
        <v>5547</v>
      </c>
      <c r="J103" s="22">
        <v>1</v>
      </c>
      <c r="K103" s="21" t="s">
        <v>5548</v>
      </c>
    </row>
    <row r="104" spans="1:11" ht="16">
      <c r="A104" s="22">
        <v>1935</v>
      </c>
      <c r="B104" s="20" t="s">
        <v>5549</v>
      </c>
      <c r="C104" s="20" t="s">
        <v>2556</v>
      </c>
      <c r="D104" s="22">
        <v>1169</v>
      </c>
      <c r="E104" s="20" t="s">
        <v>4</v>
      </c>
      <c r="F104" s="20" t="s">
        <v>4</v>
      </c>
      <c r="G104" s="20" t="s">
        <v>68</v>
      </c>
      <c r="H104" s="20" t="s">
        <v>5550</v>
      </c>
      <c r="I104" s="20" t="s">
        <v>361</v>
      </c>
      <c r="J104" s="22">
        <v>1</v>
      </c>
      <c r="K104" s="21" t="s">
        <v>5551</v>
      </c>
    </row>
    <row r="105" spans="1:11" ht="16">
      <c r="A105" s="22">
        <v>1950</v>
      </c>
      <c r="B105" s="20" t="s">
        <v>5552</v>
      </c>
      <c r="C105" s="20" t="s">
        <v>2556</v>
      </c>
      <c r="D105" s="22"/>
      <c r="E105" s="20" t="s">
        <v>4</v>
      </c>
      <c r="F105" s="20" t="s">
        <v>67</v>
      </c>
      <c r="G105" s="20" t="s">
        <v>67</v>
      </c>
      <c r="H105" s="20" t="s">
        <v>292</v>
      </c>
      <c r="I105" s="20" t="s">
        <v>292</v>
      </c>
      <c r="J105" s="22">
        <v>1</v>
      </c>
      <c r="K105" s="21" t="s">
        <v>5553</v>
      </c>
    </row>
    <row r="106" spans="1:11" ht="16">
      <c r="A106" s="22">
        <v>1956</v>
      </c>
      <c r="B106" s="20" t="s">
        <v>5554</v>
      </c>
      <c r="C106" s="20" t="s">
        <v>2556</v>
      </c>
      <c r="D106" s="22">
        <v>1192</v>
      </c>
      <c r="E106" s="20" t="s">
        <v>68</v>
      </c>
      <c r="F106" s="20" t="s">
        <v>68</v>
      </c>
      <c r="G106" s="20" t="s">
        <v>67</v>
      </c>
      <c r="H106" s="20" t="s">
        <v>5555</v>
      </c>
      <c r="I106" s="20" t="s">
        <v>5556</v>
      </c>
      <c r="J106" s="22">
        <v>1</v>
      </c>
      <c r="K106" s="21" t="s">
        <v>5557</v>
      </c>
    </row>
    <row r="107" spans="1:11" ht="16">
      <c r="A107" s="22">
        <v>1984</v>
      </c>
      <c r="B107" s="20" t="s">
        <v>5558</v>
      </c>
      <c r="C107" s="20" t="s">
        <v>2556</v>
      </c>
      <c r="D107" s="22">
        <v>1178</v>
      </c>
      <c r="E107" s="20" t="s">
        <v>4</v>
      </c>
      <c r="F107" s="20" t="s">
        <v>67</v>
      </c>
      <c r="G107" s="20" t="s">
        <v>68</v>
      </c>
      <c r="H107" s="20" t="s">
        <v>5559</v>
      </c>
      <c r="I107" s="20" t="s">
        <v>362</v>
      </c>
      <c r="J107" s="22">
        <v>1</v>
      </c>
      <c r="K107" s="21" t="s">
        <v>5560</v>
      </c>
    </row>
    <row r="108" spans="1:11" ht="16">
      <c r="A108" s="22">
        <v>1989</v>
      </c>
      <c r="B108" s="20" t="s">
        <v>5561</v>
      </c>
      <c r="C108" s="20" t="s">
        <v>2556</v>
      </c>
      <c r="D108" s="22">
        <v>1218</v>
      </c>
      <c r="E108" s="20" t="s">
        <v>4</v>
      </c>
      <c r="F108" s="20" t="s">
        <v>68</v>
      </c>
      <c r="G108" s="20" t="s">
        <v>67</v>
      </c>
      <c r="H108" s="20" t="s">
        <v>5562</v>
      </c>
      <c r="I108" s="20" t="s">
        <v>231</v>
      </c>
      <c r="J108" s="22">
        <v>1</v>
      </c>
      <c r="K108" s="21" t="s">
        <v>5563</v>
      </c>
    </row>
    <row r="109" spans="1:11" ht="16">
      <c r="A109" s="22">
        <v>2101</v>
      </c>
      <c r="B109" s="20" t="s">
        <v>5564</v>
      </c>
      <c r="C109" s="20" t="s">
        <v>5149</v>
      </c>
      <c r="D109" s="22">
        <v>1213</v>
      </c>
      <c r="E109" s="20" t="s">
        <v>67</v>
      </c>
      <c r="F109" s="20" t="s">
        <v>68</v>
      </c>
      <c r="G109" s="20" t="s">
        <v>67</v>
      </c>
      <c r="H109" s="20" t="s">
        <v>5565</v>
      </c>
      <c r="I109" s="20" t="s">
        <v>232</v>
      </c>
      <c r="J109" s="22">
        <v>1</v>
      </c>
      <c r="K109" s="21" t="s">
        <v>5566</v>
      </c>
    </row>
    <row r="110" spans="1:11" ht="16">
      <c r="A110" s="22">
        <v>2102</v>
      </c>
      <c r="B110" s="20" t="s">
        <v>5567</v>
      </c>
      <c r="C110" s="20" t="s">
        <v>5149</v>
      </c>
      <c r="D110" s="22"/>
      <c r="E110" s="20" t="s">
        <v>67</v>
      </c>
      <c r="F110" s="20" t="s">
        <v>67</v>
      </c>
      <c r="G110" s="20" t="s">
        <v>67</v>
      </c>
      <c r="H110" s="20" t="s">
        <v>292</v>
      </c>
      <c r="I110" s="20" t="s">
        <v>292</v>
      </c>
      <c r="J110" s="22">
        <v>1</v>
      </c>
      <c r="K110" s="21" t="s">
        <v>5566</v>
      </c>
    </row>
    <row r="111" spans="1:11" ht="16">
      <c r="A111" s="22">
        <v>2116</v>
      </c>
      <c r="B111" s="20" t="s">
        <v>5568</v>
      </c>
      <c r="C111" s="20" t="s">
        <v>5149</v>
      </c>
      <c r="D111" s="22"/>
      <c r="E111" s="20" t="s">
        <v>68</v>
      </c>
      <c r="F111" s="20" t="s">
        <v>67</v>
      </c>
      <c r="G111" s="20" t="s">
        <v>67</v>
      </c>
      <c r="H111" s="20" t="s">
        <v>292</v>
      </c>
      <c r="I111" s="20" t="s">
        <v>292</v>
      </c>
      <c r="J111" s="22">
        <v>1</v>
      </c>
      <c r="K111" s="21" t="s">
        <v>5569</v>
      </c>
    </row>
    <row r="112" spans="1:11" ht="16">
      <c r="A112" s="22">
        <v>2117</v>
      </c>
      <c r="B112" s="20" t="s">
        <v>5570</v>
      </c>
      <c r="C112" s="20" t="s">
        <v>5149</v>
      </c>
      <c r="D112" s="22"/>
      <c r="E112" s="20" t="s">
        <v>68</v>
      </c>
      <c r="F112" s="20" t="s">
        <v>67</v>
      </c>
      <c r="G112" s="20" t="s">
        <v>67</v>
      </c>
      <c r="H112" s="20" t="s">
        <v>292</v>
      </c>
      <c r="I112" s="20" t="s">
        <v>292</v>
      </c>
      <c r="J112" s="22">
        <v>1</v>
      </c>
      <c r="K112" s="21" t="s">
        <v>5571</v>
      </c>
    </row>
    <row r="113" spans="1:11" ht="16">
      <c r="A113" s="22">
        <v>2118</v>
      </c>
      <c r="B113" s="20" t="s">
        <v>5572</v>
      </c>
      <c r="C113" s="20" t="s">
        <v>5149</v>
      </c>
      <c r="D113" s="22"/>
      <c r="E113" s="20" t="s">
        <v>67</v>
      </c>
      <c r="F113" s="20" t="s">
        <v>67</v>
      </c>
      <c r="G113" s="20" t="s">
        <v>67</v>
      </c>
      <c r="H113" s="20" t="s">
        <v>292</v>
      </c>
      <c r="I113" s="20" t="s">
        <v>292</v>
      </c>
      <c r="J113" s="22">
        <v>1</v>
      </c>
      <c r="K113" s="21" t="s">
        <v>5571</v>
      </c>
    </row>
    <row r="114" spans="1:11" ht="16">
      <c r="A114" s="22">
        <v>2127</v>
      </c>
      <c r="B114" s="20" t="s">
        <v>5573</v>
      </c>
      <c r="C114" s="20" t="s">
        <v>5149</v>
      </c>
      <c r="D114" s="22">
        <v>1256</v>
      </c>
      <c r="E114" s="20" t="s">
        <v>67</v>
      </c>
      <c r="F114" s="20" t="s">
        <v>67</v>
      </c>
      <c r="G114" s="20" t="s">
        <v>67</v>
      </c>
      <c r="H114" s="20" t="s">
        <v>5574</v>
      </c>
      <c r="I114" s="20" t="s">
        <v>5575</v>
      </c>
      <c r="J114" s="22">
        <v>1</v>
      </c>
      <c r="K114" s="21" t="s">
        <v>5576</v>
      </c>
    </row>
    <row r="115" spans="1:11" ht="16">
      <c r="A115" s="22">
        <v>2128</v>
      </c>
      <c r="B115" s="20" t="s">
        <v>5577</v>
      </c>
      <c r="C115" s="20" t="s">
        <v>5149</v>
      </c>
      <c r="D115" s="22"/>
      <c r="E115" s="20" t="s">
        <v>68</v>
      </c>
      <c r="F115" s="20" t="s">
        <v>67</v>
      </c>
      <c r="G115" s="20" t="s">
        <v>67</v>
      </c>
      <c r="H115" s="20" t="s">
        <v>292</v>
      </c>
      <c r="I115" s="20" t="s">
        <v>292</v>
      </c>
      <c r="J115" s="22">
        <v>1</v>
      </c>
      <c r="K115" s="21" t="s">
        <v>5578</v>
      </c>
    </row>
    <row r="116" spans="1:11" ht="16">
      <c r="A116" s="22">
        <v>2130</v>
      </c>
      <c r="B116" s="20" t="s">
        <v>5579</v>
      </c>
      <c r="C116" s="20" t="s">
        <v>5149</v>
      </c>
      <c r="D116" s="22">
        <v>1274</v>
      </c>
      <c r="E116" s="20" t="s">
        <v>68</v>
      </c>
      <c r="F116" s="20" t="s">
        <v>67</v>
      </c>
      <c r="G116" s="20" t="s">
        <v>67</v>
      </c>
      <c r="H116" s="20" t="s">
        <v>5580</v>
      </c>
      <c r="I116" s="20" t="s">
        <v>363</v>
      </c>
      <c r="J116" s="22">
        <v>1</v>
      </c>
      <c r="K116" s="21" t="s">
        <v>5581</v>
      </c>
    </row>
    <row r="117" spans="1:11" ht="16">
      <c r="A117" s="22">
        <v>2133</v>
      </c>
      <c r="B117" s="20" t="s">
        <v>5582</v>
      </c>
      <c r="C117" s="20" t="s">
        <v>5149</v>
      </c>
      <c r="D117" s="22">
        <v>1246</v>
      </c>
      <c r="E117" s="20" t="s">
        <v>68</v>
      </c>
      <c r="F117" s="20" t="s">
        <v>68</v>
      </c>
      <c r="G117" s="20" t="s">
        <v>67</v>
      </c>
      <c r="H117" s="20" t="s">
        <v>5583</v>
      </c>
      <c r="I117" s="20" t="s">
        <v>233</v>
      </c>
      <c r="J117" s="22">
        <v>1</v>
      </c>
      <c r="K117" s="21" t="s">
        <v>5584</v>
      </c>
    </row>
    <row r="118" spans="1:11" ht="16">
      <c r="A118" s="22">
        <v>2163</v>
      </c>
      <c r="B118" s="20" t="s">
        <v>5585</v>
      </c>
      <c r="C118" s="20" t="s">
        <v>5149</v>
      </c>
      <c r="D118" s="22">
        <v>1243</v>
      </c>
      <c r="E118" s="20" t="s">
        <v>68</v>
      </c>
      <c r="F118" s="20" t="s">
        <v>68</v>
      </c>
      <c r="G118" s="20" t="s">
        <v>67</v>
      </c>
      <c r="H118" s="20" t="s">
        <v>292</v>
      </c>
      <c r="I118" s="20" t="s">
        <v>292</v>
      </c>
      <c r="J118" s="22">
        <v>1</v>
      </c>
      <c r="K118" s="21" t="s">
        <v>5586</v>
      </c>
    </row>
    <row r="119" spans="1:11" ht="16">
      <c r="A119" s="22">
        <v>2181</v>
      </c>
      <c r="B119" s="20" t="s">
        <v>5587</v>
      </c>
      <c r="C119" s="20" t="s">
        <v>5149</v>
      </c>
      <c r="D119" s="22"/>
      <c r="E119" s="20" t="s">
        <v>68</v>
      </c>
      <c r="F119" s="20" t="s">
        <v>67</v>
      </c>
      <c r="G119" s="20" t="s">
        <v>67</v>
      </c>
      <c r="H119" s="20" t="s">
        <v>292</v>
      </c>
      <c r="I119" s="20" t="s">
        <v>292</v>
      </c>
      <c r="J119" s="22">
        <v>1</v>
      </c>
      <c r="K119" s="21" t="s">
        <v>5588</v>
      </c>
    </row>
    <row r="120" spans="1:11" ht="16">
      <c r="A120" s="22">
        <v>2190</v>
      </c>
      <c r="B120" s="20" t="s">
        <v>5589</v>
      </c>
      <c r="C120" s="20" t="s">
        <v>5590</v>
      </c>
      <c r="D120" s="22">
        <v>1170</v>
      </c>
      <c r="E120" s="20" t="s">
        <v>68</v>
      </c>
      <c r="F120" s="20" t="s">
        <v>68</v>
      </c>
      <c r="G120" s="20" t="s">
        <v>67</v>
      </c>
      <c r="H120" s="20" t="s">
        <v>5591</v>
      </c>
      <c r="I120" s="20" t="s">
        <v>5592</v>
      </c>
      <c r="J120" s="22">
        <v>1</v>
      </c>
      <c r="K120" s="21" t="s">
        <v>5593</v>
      </c>
    </row>
    <row r="121" spans="1:11" ht="16">
      <c r="A121" s="22">
        <v>2197</v>
      </c>
      <c r="B121" s="20" t="s">
        <v>5594</v>
      </c>
      <c r="C121" s="20" t="s">
        <v>5590</v>
      </c>
      <c r="D121" s="22"/>
      <c r="E121" s="20" t="s">
        <v>4</v>
      </c>
      <c r="F121" s="20" t="s">
        <v>67</v>
      </c>
      <c r="G121" s="20" t="s">
        <v>67</v>
      </c>
      <c r="H121" s="20" t="s">
        <v>292</v>
      </c>
      <c r="I121" s="20" t="s">
        <v>292</v>
      </c>
      <c r="J121" s="22">
        <v>1</v>
      </c>
      <c r="K121" s="21" t="s">
        <v>5595</v>
      </c>
    </row>
    <row r="122" spans="1:11" ht="16">
      <c r="A122" s="22">
        <v>2319</v>
      </c>
      <c r="B122" s="20" t="s">
        <v>5596</v>
      </c>
      <c r="C122" s="20" t="s">
        <v>5590</v>
      </c>
      <c r="D122" s="22"/>
      <c r="E122" s="20" t="s">
        <v>4</v>
      </c>
      <c r="F122" s="20" t="s">
        <v>67</v>
      </c>
      <c r="G122" s="20" t="s">
        <v>67</v>
      </c>
      <c r="H122" s="20" t="s">
        <v>292</v>
      </c>
      <c r="I122" s="20" t="s">
        <v>292</v>
      </c>
      <c r="J122" s="22">
        <v>1</v>
      </c>
      <c r="K122" s="21" t="s">
        <v>5597</v>
      </c>
    </row>
    <row r="123" spans="1:11" ht="16">
      <c r="A123" s="22">
        <v>2364</v>
      </c>
      <c r="B123" s="20" t="s">
        <v>5598</v>
      </c>
      <c r="C123" s="20" t="s">
        <v>3238</v>
      </c>
      <c r="D123" s="22">
        <v>1263</v>
      </c>
      <c r="E123" s="20" t="s">
        <v>4</v>
      </c>
      <c r="F123" s="20" t="s">
        <v>68</v>
      </c>
      <c r="G123" s="20" t="s">
        <v>67</v>
      </c>
      <c r="H123" s="20" t="s">
        <v>5599</v>
      </c>
      <c r="I123" s="20" t="s">
        <v>5600</v>
      </c>
      <c r="J123" s="22">
        <v>1</v>
      </c>
      <c r="K123" s="21" t="s">
        <v>5601</v>
      </c>
    </row>
    <row r="124" spans="1:11" ht="16">
      <c r="A124" s="22">
        <v>2365</v>
      </c>
      <c r="B124" s="20" t="s">
        <v>5602</v>
      </c>
      <c r="C124" s="20" t="s">
        <v>3238</v>
      </c>
      <c r="D124" s="22">
        <v>1128</v>
      </c>
      <c r="E124" s="20" t="s">
        <v>68</v>
      </c>
      <c r="F124" s="20" t="s">
        <v>4</v>
      </c>
      <c r="G124" s="20" t="s">
        <v>4</v>
      </c>
      <c r="H124" s="20" t="s">
        <v>5603</v>
      </c>
      <c r="I124" s="20" t="s">
        <v>364</v>
      </c>
      <c r="J124" s="22">
        <v>1</v>
      </c>
      <c r="K124" s="21" t="s">
        <v>5604</v>
      </c>
    </row>
    <row r="125" spans="1:11" ht="16">
      <c r="A125" s="22">
        <v>2370</v>
      </c>
      <c r="B125" s="20" t="s">
        <v>5605</v>
      </c>
      <c r="C125" s="20" t="s">
        <v>5133</v>
      </c>
      <c r="D125" s="22">
        <v>1201</v>
      </c>
      <c r="E125" s="20" t="s">
        <v>68</v>
      </c>
      <c r="F125" s="20" t="s">
        <v>68</v>
      </c>
      <c r="G125" s="20" t="s">
        <v>67</v>
      </c>
      <c r="H125" s="20" t="s">
        <v>5606</v>
      </c>
      <c r="I125" s="20" t="s">
        <v>234</v>
      </c>
      <c r="J125" s="22">
        <v>1</v>
      </c>
      <c r="K125" s="21" t="s">
        <v>5607</v>
      </c>
    </row>
    <row r="126" spans="1:11" ht="16">
      <c r="A126" s="22">
        <v>2371</v>
      </c>
      <c r="B126" s="20" t="s">
        <v>5608</v>
      </c>
      <c r="C126" s="20" t="s">
        <v>3238</v>
      </c>
      <c r="D126" s="22"/>
      <c r="E126" s="20" t="s">
        <v>67</v>
      </c>
      <c r="F126" s="20" t="s">
        <v>67</v>
      </c>
      <c r="G126" s="20" t="s">
        <v>67</v>
      </c>
      <c r="H126" s="20" t="s">
        <v>292</v>
      </c>
      <c r="I126" s="20" t="s">
        <v>292</v>
      </c>
      <c r="J126" s="22">
        <v>1</v>
      </c>
      <c r="K126" s="21" t="s">
        <v>5609</v>
      </c>
    </row>
    <row r="127" spans="1:11" ht="16">
      <c r="A127" s="22">
        <v>2372</v>
      </c>
      <c r="B127" s="20" t="s">
        <v>5610</v>
      </c>
      <c r="C127" s="20" t="s">
        <v>5133</v>
      </c>
      <c r="D127" s="22"/>
      <c r="E127" s="20" t="s">
        <v>68</v>
      </c>
      <c r="F127" s="20" t="s">
        <v>67</v>
      </c>
      <c r="G127" s="20" t="s">
        <v>67</v>
      </c>
      <c r="H127" s="20" t="s">
        <v>292</v>
      </c>
      <c r="I127" s="20" t="s">
        <v>292</v>
      </c>
      <c r="J127" s="22">
        <v>1</v>
      </c>
      <c r="K127" s="21" t="s">
        <v>5611</v>
      </c>
    </row>
    <row r="128" spans="1:11" ht="16">
      <c r="A128" s="22">
        <v>2380</v>
      </c>
      <c r="B128" s="20" t="s">
        <v>5612</v>
      </c>
      <c r="C128" s="20" t="s">
        <v>5613</v>
      </c>
      <c r="D128" s="22">
        <v>1213</v>
      </c>
      <c r="E128" s="20" t="s">
        <v>68</v>
      </c>
      <c r="F128" s="20" t="s">
        <v>68</v>
      </c>
      <c r="G128" s="20" t="s">
        <v>67</v>
      </c>
      <c r="H128" s="20" t="s">
        <v>5614</v>
      </c>
      <c r="I128" s="20" t="s">
        <v>5615</v>
      </c>
      <c r="J128" s="22">
        <v>1</v>
      </c>
      <c r="K128" s="21" t="s">
        <v>5616</v>
      </c>
    </row>
    <row r="129" spans="1:11" ht="16">
      <c r="A129" s="22">
        <v>2386</v>
      </c>
      <c r="B129" s="20" t="s">
        <v>5617</v>
      </c>
      <c r="C129" s="20" t="s">
        <v>5133</v>
      </c>
      <c r="D129" s="22">
        <v>1185</v>
      </c>
      <c r="E129" s="20" t="s">
        <v>67</v>
      </c>
      <c r="F129" s="20" t="s">
        <v>68</v>
      </c>
      <c r="G129" s="20" t="s">
        <v>67</v>
      </c>
      <c r="H129" s="20" t="s">
        <v>5618</v>
      </c>
      <c r="I129" s="20" t="s">
        <v>5619</v>
      </c>
      <c r="J129" s="22">
        <v>1</v>
      </c>
      <c r="K129" s="21" t="s">
        <v>5620</v>
      </c>
    </row>
    <row r="130" spans="1:11" ht="16">
      <c r="A130" s="22">
        <v>2387</v>
      </c>
      <c r="B130" s="20" t="s">
        <v>5621</v>
      </c>
      <c r="C130" s="20" t="s">
        <v>5133</v>
      </c>
      <c r="D130" s="22">
        <v>1187</v>
      </c>
      <c r="E130" s="20" t="s">
        <v>67</v>
      </c>
      <c r="F130" s="20" t="s">
        <v>68</v>
      </c>
      <c r="G130" s="20" t="s">
        <v>67</v>
      </c>
      <c r="H130" s="20" t="s">
        <v>5622</v>
      </c>
      <c r="I130" s="20" t="s">
        <v>5623</v>
      </c>
      <c r="J130" s="22">
        <v>1</v>
      </c>
      <c r="K130" s="21" t="s">
        <v>5620</v>
      </c>
    </row>
    <row r="131" spans="1:11" ht="16">
      <c r="A131" s="22">
        <v>2389</v>
      </c>
      <c r="B131" s="20" t="s">
        <v>5624</v>
      </c>
      <c r="C131" s="20" t="s">
        <v>3238</v>
      </c>
      <c r="D131" s="22"/>
      <c r="E131" s="20" t="s">
        <v>4</v>
      </c>
      <c r="F131" s="20" t="s">
        <v>67</v>
      </c>
      <c r="G131" s="20" t="s">
        <v>67</v>
      </c>
      <c r="H131" s="20" t="s">
        <v>292</v>
      </c>
      <c r="I131" s="20" t="s">
        <v>292</v>
      </c>
      <c r="J131" s="22">
        <v>1</v>
      </c>
      <c r="K131" s="21" t="s">
        <v>5625</v>
      </c>
    </row>
    <row r="132" spans="1:11" ht="16">
      <c r="A132" s="22">
        <v>2390</v>
      </c>
      <c r="B132" s="20" t="s">
        <v>5626</v>
      </c>
      <c r="C132" s="20" t="s">
        <v>3238</v>
      </c>
      <c r="D132" s="22">
        <v>1261</v>
      </c>
      <c r="E132" s="20" t="s">
        <v>67</v>
      </c>
      <c r="F132" s="20" t="s">
        <v>67</v>
      </c>
      <c r="G132" s="20" t="s">
        <v>67</v>
      </c>
      <c r="H132" s="20" t="s">
        <v>5627</v>
      </c>
      <c r="I132" s="20" t="s">
        <v>5628</v>
      </c>
      <c r="J132" s="22">
        <v>1</v>
      </c>
      <c r="K132" s="21" t="s">
        <v>5629</v>
      </c>
    </row>
    <row r="133" spans="1:11" ht="16">
      <c r="A133" s="22">
        <v>2391</v>
      </c>
      <c r="B133" s="20" t="s">
        <v>5630</v>
      </c>
      <c r="C133" s="20" t="s">
        <v>5133</v>
      </c>
      <c r="D133" s="22"/>
      <c r="E133" s="20" t="s">
        <v>68</v>
      </c>
      <c r="F133" s="20" t="s">
        <v>67</v>
      </c>
      <c r="G133" s="20" t="s">
        <v>67</v>
      </c>
      <c r="H133" s="20" t="s">
        <v>292</v>
      </c>
      <c r="I133" s="20" t="s">
        <v>292</v>
      </c>
      <c r="J133" s="22">
        <v>1</v>
      </c>
      <c r="K133" s="21" t="s">
        <v>5631</v>
      </c>
    </row>
    <row r="134" spans="1:11" ht="16">
      <c r="A134" s="22">
        <v>2394</v>
      </c>
      <c r="B134" s="20" t="s">
        <v>5632</v>
      </c>
      <c r="C134" s="20" t="s">
        <v>3238</v>
      </c>
      <c r="D134" s="22">
        <v>1184</v>
      </c>
      <c r="E134" s="20" t="s">
        <v>68</v>
      </c>
      <c r="F134" s="20" t="s">
        <v>68</v>
      </c>
      <c r="G134" s="20" t="s">
        <v>67</v>
      </c>
      <c r="H134" s="20" t="s">
        <v>5633</v>
      </c>
      <c r="I134" s="20" t="s">
        <v>5634</v>
      </c>
      <c r="J134" s="22">
        <v>1</v>
      </c>
      <c r="K134" s="21" t="s">
        <v>5635</v>
      </c>
    </row>
    <row r="135" spans="1:11" ht="16">
      <c r="A135" s="22">
        <v>2395</v>
      </c>
      <c r="B135" s="20" t="s">
        <v>5636</v>
      </c>
      <c r="C135" s="20" t="s">
        <v>5133</v>
      </c>
      <c r="D135" s="22">
        <v>1241</v>
      </c>
      <c r="E135" s="20" t="s">
        <v>67</v>
      </c>
      <c r="F135" s="20" t="s">
        <v>68</v>
      </c>
      <c r="G135" s="20" t="s">
        <v>67</v>
      </c>
      <c r="H135" s="20" t="s">
        <v>5637</v>
      </c>
      <c r="I135" s="20" t="s">
        <v>5638</v>
      </c>
      <c r="J135" s="22">
        <v>1</v>
      </c>
      <c r="K135" s="21" t="s">
        <v>5639</v>
      </c>
    </row>
    <row r="136" spans="1:11" ht="16">
      <c r="A136" s="22">
        <v>2396</v>
      </c>
      <c r="B136" s="20" t="s">
        <v>5640</v>
      </c>
      <c r="C136" s="20" t="s">
        <v>5133</v>
      </c>
      <c r="D136" s="22">
        <v>1174</v>
      </c>
      <c r="E136" s="20" t="s">
        <v>67</v>
      </c>
      <c r="F136" s="20" t="s">
        <v>68</v>
      </c>
      <c r="G136" s="20" t="s">
        <v>67</v>
      </c>
      <c r="H136" s="20" t="s">
        <v>5641</v>
      </c>
      <c r="I136" s="20" t="s">
        <v>235</v>
      </c>
      <c r="J136" s="22">
        <v>1</v>
      </c>
      <c r="K136" s="21" t="s">
        <v>5642</v>
      </c>
    </row>
    <row r="137" spans="1:11" ht="16">
      <c r="A137" s="22">
        <v>2397</v>
      </c>
      <c r="B137" s="20" t="s">
        <v>5643</v>
      </c>
      <c r="C137" s="20" t="s">
        <v>5133</v>
      </c>
      <c r="D137" s="22">
        <v>1170</v>
      </c>
      <c r="E137" s="20" t="s">
        <v>67</v>
      </c>
      <c r="F137" s="20" t="s">
        <v>68</v>
      </c>
      <c r="G137" s="20" t="s">
        <v>67</v>
      </c>
      <c r="H137" s="20" t="s">
        <v>5644</v>
      </c>
      <c r="I137" s="20" t="s">
        <v>236</v>
      </c>
      <c r="J137" s="22">
        <v>1</v>
      </c>
      <c r="K137" s="21" t="s">
        <v>5642</v>
      </c>
    </row>
    <row r="138" spans="1:11" ht="16">
      <c r="A138" s="22">
        <v>2398</v>
      </c>
      <c r="B138" s="20" t="s">
        <v>5645</v>
      </c>
      <c r="C138" s="20" t="s">
        <v>5133</v>
      </c>
      <c r="D138" s="22"/>
      <c r="E138" s="20" t="s">
        <v>67</v>
      </c>
      <c r="F138" s="20" t="s">
        <v>67</v>
      </c>
      <c r="G138" s="20" t="s">
        <v>67</v>
      </c>
      <c r="H138" s="20" t="s">
        <v>292</v>
      </c>
      <c r="I138" s="20" t="s">
        <v>292</v>
      </c>
      <c r="J138" s="22">
        <v>1</v>
      </c>
      <c r="K138" s="21" t="s">
        <v>5642</v>
      </c>
    </row>
    <row r="139" spans="1:11" ht="16">
      <c r="A139" s="22">
        <v>2409</v>
      </c>
      <c r="B139" s="20" t="s">
        <v>5646</v>
      </c>
      <c r="C139" s="20" t="s">
        <v>3238</v>
      </c>
      <c r="D139" s="22">
        <v>1197</v>
      </c>
      <c r="E139" s="20" t="s">
        <v>67</v>
      </c>
      <c r="F139" s="20" t="s">
        <v>68</v>
      </c>
      <c r="G139" s="20" t="s">
        <v>67</v>
      </c>
      <c r="H139" s="20" t="s">
        <v>5647</v>
      </c>
      <c r="I139" s="20" t="s">
        <v>5648</v>
      </c>
      <c r="J139" s="22">
        <v>1</v>
      </c>
      <c r="K139" s="21" t="s">
        <v>5649</v>
      </c>
    </row>
    <row r="140" spans="1:11" ht="16">
      <c r="A140" s="22">
        <v>2411</v>
      </c>
      <c r="B140" s="20" t="s">
        <v>5650</v>
      </c>
      <c r="C140" s="20" t="s">
        <v>5613</v>
      </c>
      <c r="D140" s="22"/>
      <c r="E140" s="20" t="s">
        <v>68</v>
      </c>
      <c r="F140" s="20" t="s">
        <v>67</v>
      </c>
      <c r="G140" s="20" t="s">
        <v>67</v>
      </c>
      <c r="H140" s="20" t="s">
        <v>4</v>
      </c>
      <c r="I140" s="20" t="s">
        <v>4</v>
      </c>
      <c r="J140" s="22">
        <v>1</v>
      </c>
      <c r="K140" s="21" t="s">
        <v>5651</v>
      </c>
    </row>
    <row r="141" spans="1:11" ht="16">
      <c r="A141" s="22">
        <v>2421</v>
      </c>
      <c r="B141" s="20" t="s">
        <v>5652</v>
      </c>
      <c r="C141" s="20" t="s">
        <v>5133</v>
      </c>
      <c r="D141" s="22">
        <v>1224</v>
      </c>
      <c r="E141" s="20" t="s">
        <v>68</v>
      </c>
      <c r="F141" s="20" t="s">
        <v>68</v>
      </c>
      <c r="G141" s="20" t="s">
        <v>67</v>
      </c>
      <c r="H141" s="20" t="s">
        <v>5485</v>
      </c>
      <c r="I141" s="20" t="s">
        <v>237</v>
      </c>
      <c r="J141" s="22">
        <v>1</v>
      </c>
      <c r="K141" s="21" t="s">
        <v>5653</v>
      </c>
    </row>
    <row r="142" spans="1:11" ht="16">
      <c r="A142" s="22">
        <v>2423</v>
      </c>
      <c r="B142" s="20" t="s">
        <v>5654</v>
      </c>
      <c r="C142" s="20" t="s">
        <v>5133</v>
      </c>
      <c r="D142" s="22">
        <v>1208</v>
      </c>
      <c r="E142" s="20" t="s">
        <v>68</v>
      </c>
      <c r="F142" s="20" t="s">
        <v>68</v>
      </c>
      <c r="G142" s="20" t="s">
        <v>67</v>
      </c>
      <c r="H142" s="20" t="s">
        <v>5655</v>
      </c>
      <c r="I142" s="20" t="s">
        <v>5656</v>
      </c>
      <c r="J142" s="22">
        <v>1</v>
      </c>
      <c r="K142" s="21" t="s">
        <v>5657</v>
      </c>
    </row>
    <row r="143" spans="1:11" ht="16">
      <c r="A143" s="22">
        <v>2424</v>
      </c>
      <c r="B143" s="20" t="s">
        <v>5658</v>
      </c>
      <c r="C143" s="20" t="s">
        <v>3238</v>
      </c>
      <c r="D143" s="22"/>
      <c r="E143" s="20" t="s">
        <v>4</v>
      </c>
      <c r="F143" s="20" t="s">
        <v>67</v>
      </c>
      <c r="G143" s="20" t="s">
        <v>67</v>
      </c>
      <c r="H143" s="20" t="s">
        <v>292</v>
      </c>
      <c r="I143" s="20" t="s">
        <v>292</v>
      </c>
      <c r="J143" s="22">
        <v>1</v>
      </c>
      <c r="K143" s="21" t="s">
        <v>5659</v>
      </c>
    </row>
    <row r="144" spans="1:11" ht="16">
      <c r="A144" s="22">
        <v>2425</v>
      </c>
      <c r="B144" s="20" t="s">
        <v>5660</v>
      </c>
      <c r="C144" s="20" t="s">
        <v>5133</v>
      </c>
      <c r="D144" s="22"/>
      <c r="E144" s="20" t="s">
        <v>4</v>
      </c>
      <c r="F144" s="20" t="s">
        <v>67</v>
      </c>
      <c r="G144" s="20" t="s">
        <v>67</v>
      </c>
      <c r="H144" s="20" t="s">
        <v>292</v>
      </c>
      <c r="I144" s="20" t="s">
        <v>292</v>
      </c>
      <c r="J144" s="22">
        <v>1</v>
      </c>
      <c r="K144" s="21" t="s">
        <v>5661</v>
      </c>
    </row>
    <row r="145" spans="1:11" ht="16">
      <c r="A145" s="22">
        <v>2435</v>
      </c>
      <c r="B145" s="20" t="s">
        <v>5662</v>
      </c>
      <c r="C145" s="20" t="s">
        <v>5133</v>
      </c>
      <c r="D145" s="22">
        <v>1224</v>
      </c>
      <c r="E145" s="20" t="s">
        <v>68</v>
      </c>
      <c r="F145" s="20" t="s">
        <v>68</v>
      </c>
      <c r="G145" s="20" t="s">
        <v>67</v>
      </c>
      <c r="H145" s="20" t="s">
        <v>5663</v>
      </c>
      <c r="I145" s="20" t="s">
        <v>2304</v>
      </c>
      <c r="J145" s="22">
        <v>3</v>
      </c>
      <c r="K145" s="21" t="s">
        <v>5664</v>
      </c>
    </row>
    <row r="146" spans="1:11" ht="16">
      <c r="A146" s="22">
        <v>2443</v>
      </c>
      <c r="B146" s="20" t="s">
        <v>5665</v>
      </c>
      <c r="C146" s="20" t="s">
        <v>5133</v>
      </c>
      <c r="D146" s="22">
        <v>1189</v>
      </c>
      <c r="E146" s="20" t="s">
        <v>68</v>
      </c>
      <c r="F146" s="20" t="s">
        <v>4</v>
      </c>
      <c r="G146" s="20" t="s">
        <v>68</v>
      </c>
      <c r="H146" s="20" t="s">
        <v>5666</v>
      </c>
      <c r="I146" s="20" t="s">
        <v>365</v>
      </c>
      <c r="J146" s="22">
        <v>1</v>
      </c>
      <c r="K146" s="21" t="s">
        <v>5667</v>
      </c>
    </row>
    <row r="147" spans="1:11" ht="16">
      <c r="A147" s="22">
        <v>2444</v>
      </c>
      <c r="B147" s="20" t="s">
        <v>5668</v>
      </c>
      <c r="C147" s="20" t="s">
        <v>3238</v>
      </c>
      <c r="D147" s="22"/>
      <c r="E147" s="20" t="s">
        <v>67</v>
      </c>
      <c r="F147" s="20" t="s">
        <v>67</v>
      </c>
      <c r="G147" s="20" t="s">
        <v>67</v>
      </c>
      <c r="H147" s="20" t="s">
        <v>5669</v>
      </c>
      <c r="I147" s="20" t="s">
        <v>292</v>
      </c>
      <c r="J147" s="22">
        <v>1</v>
      </c>
      <c r="K147" s="21" t="s">
        <v>5670</v>
      </c>
    </row>
    <row r="148" spans="1:11" ht="16">
      <c r="A148" s="22">
        <v>2445</v>
      </c>
      <c r="B148" s="20" t="s">
        <v>5671</v>
      </c>
      <c r="C148" s="20" t="s">
        <v>3238</v>
      </c>
      <c r="D148" s="22"/>
      <c r="E148" s="20" t="s">
        <v>67</v>
      </c>
      <c r="F148" s="20" t="s">
        <v>67</v>
      </c>
      <c r="G148" s="20" t="s">
        <v>67</v>
      </c>
      <c r="H148" s="20" t="s">
        <v>292</v>
      </c>
      <c r="I148" s="20" t="s">
        <v>292</v>
      </c>
      <c r="J148" s="22">
        <v>1</v>
      </c>
      <c r="K148" s="21" t="s">
        <v>5670</v>
      </c>
    </row>
    <row r="149" spans="1:11" ht="16">
      <c r="A149" s="22">
        <v>2446</v>
      </c>
      <c r="B149" s="20" t="s">
        <v>5672</v>
      </c>
      <c r="C149" s="20" t="s">
        <v>3238</v>
      </c>
      <c r="D149" s="22"/>
      <c r="E149" s="20" t="s">
        <v>67</v>
      </c>
      <c r="F149" s="20" t="s">
        <v>67</v>
      </c>
      <c r="G149" s="20" t="s">
        <v>67</v>
      </c>
      <c r="H149" s="20" t="s">
        <v>292</v>
      </c>
      <c r="I149" s="20" t="s">
        <v>292</v>
      </c>
      <c r="J149" s="22">
        <v>1</v>
      </c>
      <c r="K149" s="21" t="s">
        <v>5670</v>
      </c>
    </row>
    <row r="150" spans="1:11" ht="16">
      <c r="A150" s="22">
        <v>2447</v>
      </c>
      <c r="B150" s="20" t="s">
        <v>5673</v>
      </c>
      <c r="C150" s="20" t="s">
        <v>3238</v>
      </c>
      <c r="D150" s="22"/>
      <c r="E150" s="20" t="s">
        <v>67</v>
      </c>
      <c r="F150" s="20" t="s">
        <v>67</v>
      </c>
      <c r="G150" s="20" t="s">
        <v>67</v>
      </c>
      <c r="H150" s="20" t="s">
        <v>292</v>
      </c>
      <c r="I150" s="20" t="s">
        <v>292</v>
      </c>
      <c r="J150" s="22">
        <v>1</v>
      </c>
      <c r="K150" s="21" t="s">
        <v>5670</v>
      </c>
    </row>
    <row r="151" spans="1:11" ht="16">
      <c r="A151" s="22">
        <v>2448</v>
      </c>
      <c r="B151" s="20" t="s">
        <v>5674</v>
      </c>
      <c r="C151" s="20" t="s">
        <v>3238</v>
      </c>
      <c r="D151" s="22"/>
      <c r="E151" s="20" t="s">
        <v>67</v>
      </c>
      <c r="F151" s="20" t="s">
        <v>67</v>
      </c>
      <c r="G151" s="20" t="s">
        <v>67</v>
      </c>
      <c r="H151" s="20" t="s">
        <v>292</v>
      </c>
      <c r="I151" s="20" t="s">
        <v>292</v>
      </c>
      <c r="J151" s="22">
        <v>1</v>
      </c>
      <c r="K151" s="21" t="s">
        <v>5670</v>
      </c>
    </row>
    <row r="152" spans="1:11" ht="16">
      <c r="A152" s="22">
        <v>2449</v>
      </c>
      <c r="B152" s="20" t="s">
        <v>5675</v>
      </c>
      <c r="C152" s="20" t="s">
        <v>3238</v>
      </c>
      <c r="D152" s="22"/>
      <c r="E152" s="20" t="s">
        <v>67</v>
      </c>
      <c r="F152" s="20" t="s">
        <v>67</v>
      </c>
      <c r="G152" s="20" t="s">
        <v>67</v>
      </c>
      <c r="H152" s="20" t="s">
        <v>292</v>
      </c>
      <c r="I152" s="20" t="s">
        <v>292</v>
      </c>
      <c r="J152" s="22">
        <v>1</v>
      </c>
      <c r="K152" s="21" t="s">
        <v>5670</v>
      </c>
    </row>
    <row r="153" spans="1:11" ht="16">
      <c r="A153" s="22">
        <v>2450</v>
      </c>
      <c r="B153" s="20" t="s">
        <v>5676</v>
      </c>
      <c r="C153" s="20" t="s">
        <v>3238</v>
      </c>
      <c r="D153" s="22"/>
      <c r="E153" s="20" t="s">
        <v>67</v>
      </c>
      <c r="F153" s="20" t="s">
        <v>67</v>
      </c>
      <c r="G153" s="20" t="s">
        <v>67</v>
      </c>
      <c r="H153" s="20" t="s">
        <v>292</v>
      </c>
      <c r="I153" s="20" t="s">
        <v>292</v>
      </c>
      <c r="J153" s="22">
        <v>0</v>
      </c>
      <c r="K153" s="21" t="s">
        <v>5670</v>
      </c>
    </row>
    <row r="154" spans="1:11" ht="16">
      <c r="A154" s="22">
        <v>2451</v>
      </c>
      <c r="B154" s="20" t="s">
        <v>5677</v>
      </c>
      <c r="C154" s="20" t="s">
        <v>3238</v>
      </c>
      <c r="D154" s="22"/>
      <c r="E154" s="20" t="s">
        <v>67</v>
      </c>
      <c r="F154" s="20" t="s">
        <v>67</v>
      </c>
      <c r="G154" s="20" t="s">
        <v>67</v>
      </c>
      <c r="H154" s="20" t="s">
        <v>292</v>
      </c>
      <c r="I154" s="20" t="s">
        <v>292</v>
      </c>
      <c r="J154" s="22">
        <v>1</v>
      </c>
      <c r="K154" s="21" t="s">
        <v>5678</v>
      </c>
    </row>
    <row r="155" spans="1:11" ht="16">
      <c r="A155" s="22">
        <v>2453</v>
      </c>
      <c r="B155" s="20" t="s">
        <v>5679</v>
      </c>
      <c r="C155" s="20" t="s">
        <v>3238</v>
      </c>
      <c r="D155" s="22"/>
      <c r="E155" s="20" t="s">
        <v>68</v>
      </c>
      <c r="F155" s="20" t="s">
        <v>68</v>
      </c>
      <c r="G155" s="20" t="s">
        <v>67</v>
      </c>
      <c r="H155" s="20" t="s">
        <v>292</v>
      </c>
      <c r="I155" s="20" t="s">
        <v>292</v>
      </c>
      <c r="J155" s="22">
        <v>1</v>
      </c>
      <c r="K155" s="21" t="s">
        <v>5680</v>
      </c>
    </row>
    <row r="156" spans="1:11" ht="16">
      <c r="A156" s="22">
        <v>2459</v>
      </c>
      <c r="B156" s="20" t="s">
        <v>5681</v>
      </c>
      <c r="C156" s="20" t="s">
        <v>3238</v>
      </c>
      <c r="D156" s="22">
        <v>1195</v>
      </c>
      <c r="E156" s="20" t="s">
        <v>68</v>
      </c>
      <c r="F156" s="20" t="s">
        <v>68</v>
      </c>
      <c r="G156" s="20" t="s">
        <v>67</v>
      </c>
      <c r="H156" s="20" t="s">
        <v>5682</v>
      </c>
      <c r="I156" s="20" t="s">
        <v>5683</v>
      </c>
      <c r="J156" s="22">
        <v>1</v>
      </c>
      <c r="K156" s="21" t="s">
        <v>5684</v>
      </c>
    </row>
    <row r="157" spans="1:11" ht="16">
      <c r="A157" s="22">
        <v>2460</v>
      </c>
      <c r="B157" s="20" t="s">
        <v>5685</v>
      </c>
      <c r="C157" s="20" t="s">
        <v>3238</v>
      </c>
      <c r="D157" s="22"/>
      <c r="E157" s="20" t="s">
        <v>67</v>
      </c>
      <c r="F157" s="20" t="s">
        <v>67</v>
      </c>
      <c r="G157" s="20" t="s">
        <v>67</v>
      </c>
      <c r="H157" s="20" t="s">
        <v>292</v>
      </c>
      <c r="I157" s="20" t="s">
        <v>292</v>
      </c>
      <c r="J157" s="22">
        <v>1</v>
      </c>
      <c r="K157" s="21" t="s">
        <v>5686</v>
      </c>
    </row>
    <row r="158" spans="1:11" ht="16">
      <c r="A158" s="22">
        <v>2466</v>
      </c>
      <c r="B158" s="20" t="s">
        <v>5687</v>
      </c>
      <c r="C158" s="20" t="s">
        <v>3238</v>
      </c>
      <c r="D158" s="22"/>
      <c r="E158" s="20" t="s">
        <v>68</v>
      </c>
      <c r="F158" s="20" t="s">
        <v>67</v>
      </c>
      <c r="G158" s="20" t="s">
        <v>67</v>
      </c>
      <c r="H158" s="20" t="s">
        <v>292</v>
      </c>
      <c r="I158" s="20" t="s">
        <v>292</v>
      </c>
      <c r="J158" s="22">
        <v>1</v>
      </c>
      <c r="K158" s="21" t="s">
        <v>5688</v>
      </c>
    </row>
    <row r="159" spans="1:11" ht="16">
      <c r="A159" s="22">
        <v>2467</v>
      </c>
      <c r="B159" s="20" t="s">
        <v>5689</v>
      </c>
      <c r="C159" s="20" t="s">
        <v>3238</v>
      </c>
      <c r="D159" s="22"/>
      <c r="E159" s="20" t="s">
        <v>68</v>
      </c>
      <c r="F159" s="20" t="s">
        <v>67</v>
      </c>
      <c r="G159" s="20" t="s">
        <v>67</v>
      </c>
      <c r="H159" s="20" t="s">
        <v>292</v>
      </c>
      <c r="I159" s="20" t="s">
        <v>292</v>
      </c>
      <c r="J159" s="22">
        <v>1</v>
      </c>
      <c r="K159" s="21" t="s">
        <v>5688</v>
      </c>
    </row>
    <row r="160" spans="1:11" ht="16">
      <c r="A160" s="22">
        <v>2468</v>
      </c>
      <c r="B160" s="20" t="s">
        <v>5690</v>
      </c>
      <c r="C160" s="20" t="s">
        <v>3238</v>
      </c>
      <c r="D160" s="22">
        <v>1271</v>
      </c>
      <c r="E160" s="20" t="s">
        <v>68</v>
      </c>
      <c r="F160" s="20" t="s">
        <v>68</v>
      </c>
      <c r="G160" s="20" t="s">
        <v>67</v>
      </c>
      <c r="H160" s="20" t="s">
        <v>5691</v>
      </c>
      <c r="I160" s="20" t="s">
        <v>238</v>
      </c>
      <c r="J160" s="22">
        <v>1</v>
      </c>
      <c r="K160" s="21" t="s">
        <v>5692</v>
      </c>
    </row>
    <row r="161" spans="1:11" ht="16">
      <c r="A161" s="22">
        <v>2469</v>
      </c>
      <c r="B161" s="20" t="s">
        <v>5693</v>
      </c>
      <c r="C161" s="20" t="s">
        <v>3238</v>
      </c>
      <c r="D161" s="22">
        <v>1237</v>
      </c>
      <c r="E161" s="20" t="s">
        <v>68</v>
      </c>
      <c r="F161" s="20" t="s">
        <v>4</v>
      </c>
      <c r="G161" s="20" t="s">
        <v>68</v>
      </c>
      <c r="H161" s="20" t="s">
        <v>5694</v>
      </c>
      <c r="I161" s="20" t="s">
        <v>366</v>
      </c>
      <c r="J161" s="22">
        <v>1</v>
      </c>
      <c r="K161" s="21" t="s">
        <v>5695</v>
      </c>
    </row>
    <row r="162" spans="1:11" ht="16">
      <c r="A162" s="22">
        <v>2481</v>
      </c>
      <c r="B162" s="20" t="s">
        <v>5696</v>
      </c>
      <c r="C162" s="20" t="s">
        <v>3238</v>
      </c>
      <c r="D162" s="22">
        <v>1160</v>
      </c>
      <c r="E162" s="20" t="s">
        <v>68</v>
      </c>
      <c r="F162" s="20" t="s">
        <v>68</v>
      </c>
      <c r="G162" s="20" t="s">
        <v>67</v>
      </c>
      <c r="H162" s="20" t="s">
        <v>5697</v>
      </c>
      <c r="I162" s="20" t="s">
        <v>5698</v>
      </c>
      <c r="J162" s="22">
        <v>1</v>
      </c>
      <c r="K162" s="21" t="s">
        <v>5699</v>
      </c>
    </row>
    <row r="163" spans="1:11" ht="16">
      <c r="A163" s="22">
        <v>2482</v>
      </c>
      <c r="B163" s="20" t="s">
        <v>5700</v>
      </c>
      <c r="C163" s="20" t="s">
        <v>3238</v>
      </c>
      <c r="D163" s="22"/>
      <c r="E163" s="20" t="s">
        <v>68</v>
      </c>
      <c r="F163" s="20" t="s">
        <v>67</v>
      </c>
      <c r="G163" s="20" t="s">
        <v>68</v>
      </c>
      <c r="H163" s="20" t="s">
        <v>5701</v>
      </c>
      <c r="I163" s="20" t="s">
        <v>367</v>
      </c>
      <c r="J163" s="22">
        <v>1</v>
      </c>
      <c r="K163" s="21" t="s">
        <v>5702</v>
      </c>
    </row>
    <row r="164" spans="1:11" ht="16">
      <c r="A164" s="22">
        <v>2483</v>
      </c>
      <c r="B164" s="20" t="s">
        <v>5703</v>
      </c>
      <c r="C164" s="20" t="s">
        <v>5133</v>
      </c>
      <c r="D164" s="22">
        <v>1236</v>
      </c>
      <c r="E164" s="20" t="s">
        <v>68</v>
      </c>
      <c r="F164" s="20" t="s">
        <v>68</v>
      </c>
      <c r="G164" s="20" t="s">
        <v>67</v>
      </c>
      <c r="H164" s="20" t="s">
        <v>5704</v>
      </c>
      <c r="I164" s="20" t="s">
        <v>239</v>
      </c>
      <c r="J164" s="22">
        <v>1</v>
      </c>
      <c r="K164" s="21" t="s">
        <v>5705</v>
      </c>
    </row>
    <row r="165" spans="1:11" ht="16">
      <c r="A165" s="22">
        <v>2484</v>
      </c>
      <c r="B165" s="20" t="s">
        <v>5706</v>
      </c>
      <c r="C165" s="20" t="s">
        <v>5133</v>
      </c>
      <c r="D165" s="22">
        <v>1201</v>
      </c>
      <c r="E165" s="20" t="s">
        <v>67</v>
      </c>
      <c r="F165" s="20" t="s">
        <v>68</v>
      </c>
      <c r="G165" s="20" t="s">
        <v>67</v>
      </c>
      <c r="H165" s="20" t="s">
        <v>5707</v>
      </c>
      <c r="I165" s="20" t="s">
        <v>5708</v>
      </c>
      <c r="J165" s="22">
        <v>1</v>
      </c>
      <c r="K165" s="21" t="s">
        <v>5709</v>
      </c>
    </row>
    <row r="166" spans="1:11" ht="16">
      <c r="A166" s="22">
        <v>2490</v>
      </c>
      <c r="B166" s="20" t="s">
        <v>5710</v>
      </c>
      <c r="C166" s="20" t="s">
        <v>5133</v>
      </c>
      <c r="D166" s="22">
        <v>1181</v>
      </c>
      <c r="E166" s="20" t="s">
        <v>68</v>
      </c>
      <c r="F166" s="20" t="s">
        <v>68</v>
      </c>
      <c r="G166" s="20" t="s">
        <v>67</v>
      </c>
      <c r="H166" s="20" t="s">
        <v>5711</v>
      </c>
      <c r="I166" s="20" t="s">
        <v>5712</v>
      </c>
      <c r="J166" s="22">
        <v>3</v>
      </c>
      <c r="K166" s="21" t="s">
        <v>5713</v>
      </c>
    </row>
    <row r="167" spans="1:11" ht="16">
      <c r="A167" s="22">
        <v>2491</v>
      </c>
      <c r="B167" s="20" t="s">
        <v>5714</v>
      </c>
      <c r="C167" s="20" t="s">
        <v>5133</v>
      </c>
      <c r="D167" s="22"/>
      <c r="E167" s="20" t="s">
        <v>68</v>
      </c>
      <c r="F167" s="20" t="s">
        <v>68</v>
      </c>
      <c r="G167" s="20" t="s">
        <v>67</v>
      </c>
      <c r="H167" s="20" t="s">
        <v>5715</v>
      </c>
      <c r="I167" s="20" t="s">
        <v>2304</v>
      </c>
      <c r="J167" s="22">
        <v>1</v>
      </c>
      <c r="K167" s="21" t="s">
        <v>5716</v>
      </c>
    </row>
    <row r="168" spans="1:11" ht="16">
      <c r="A168" s="22">
        <v>2492</v>
      </c>
      <c r="B168" s="20" t="s">
        <v>5717</v>
      </c>
      <c r="C168" s="20" t="s">
        <v>5133</v>
      </c>
      <c r="D168" s="22">
        <v>1259</v>
      </c>
      <c r="E168" s="20" t="s">
        <v>68</v>
      </c>
      <c r="F168" s="20" t="s">
        <v>68</v>
      </c>
      <c r="G168" s="20" t="s">
        <v>67</v>
      </c>
      <c r="H168" s="20" t="s">
        <v>5718</v>
      </c>
      <c r="I168" s="20" t="s">
        <v>240</v>
      </c>
      <c r="J168" s="22">
        <v>1</v>
      </c>
      <c r="K168" s="21" t="s">
        <v>5719</v>
      </c>
    </row>
    <row r="169" spans="1:11" ht="16">
      <c r="A169" s="22">
        <v>2493</v>
      </c>
      <c r="B169" s="20" t="s">
        <v>5720</v>
      </c>
      <c r="C169" s="20" t="s">
        <v>5133</v>
      </c>
      <c r="D169" s="22">
        <v>1269</v>
      </c>
      <c r="E169" s="20" t="s">
        <v>68</v>
      </c>
      <c r="F169" s="20" t="s">
        <v>68</v>
      </c>
      <c r="G169" s="20" t="s">
        <v>67</v>
      </c>
      <c r="H169" s="20" t="s">
        <v>5721</v>
      </c>
      <c r="I169" s="20" t="s">
        <v>241</v>
      </c>
      <c r="J169" s="22">
        <v>1</v>
      </c>
      <c r="K169" s="21" t="s">
        <v>5722</v>
      </c>
    </row>
    <row r="170" spans="1:11" ht="16">
      <c r="A170" s="22">
        <v>2494</v>
      </c>
      <c r="B170" s="20" t="s">
        <v>5723</v>
      </c>
      <c r="C170" s="20" t="s">
        <v>5133</v>
      </c>
      <c r="D170" s="22">
        <v>1274</v>
      </c>
      <c r="E170" s="20" t="s">
        <v>68</v>
      </c>
      <c r="F170" s="20" t="s">
        <v>68</v>
      </c>
      <c r="G170" s="20" t="s">
        <v>67</v>
      </c>
      <c r="H170" s="20" t="s">
        <v>5724</v>
      </c>
      <c r="I170" s="20" t="s">
        <v>5725</v>
      </c>
      <c r="J170" s="22">
        <v>1</v>
      </c>
      <c r="K170" s="21" t="s">
        <v>5726</v>
      </c>
    </row>
    <row r="171" spans="1:11" ht="16">
      <c r="A171" s="22">
        <v>2495</v>
      </c>
      <c r="B171" s="20" t="s">
        <v>5727</v>
      </c>
      <c r="C171" s="20" t="s">
        <v>5133</v>
      </c>
      <c r="D171" s="22"/>
      <c r="E171" s="20" t="s">
        <v>68</v>
      </c>
      <c r="F171" s="20" t="s">
        <v>67</v>
      </c>
      <c r="G171" s="20" t="s">
        <v>67</v>
      </c>
      <c r="H171" s="20" t="s">
        <v>292</v>
      </c>
      <c r="I171" s="20" t="s">
        <v>292</v>
      </c>
      <c r="J171" s="22">
        <v>1</v>
      </c>
      <c r="K171" s="21" t="s">
        <v>5728</v>
      </c>
    </row>
    <row r="172" spans="1:11" ht="16">
      <c r="A172" s="22">
        <v>2496</v>
      </c>
      <c r="B172" s="20" t="s">
        <v>5729</v>
      </c>
      <c r="C172" s="20" t="s">
        <v>5133</v>
      </c>
      <c r="D172" s="22"/>
      <c r="E172" s="20" t="s">
        <v>67</v>
      </c>
      <c r="F172" s="20" t="s">
        <v>67</v>
      </c>
      <c r="G172" s="20" t="s">
        <v>67</v>
      </c>
      <c r="H172" s="20" t="s">
        <v>292</v>
      </c>
      <c r="I172" s="20" t="s">
        <v>292</v>
      </c>
      <c r="J172" s="22">
        <v>1</v>
      </c>
      <c r="K172" s="21" t="s">
        <v>5730</v>
      </c>
    </row>
    <row r="173" spans="1:11" ht="16">
      <c r="A173" s="22">
        <v>2505</v>
      </c>
      <c r="B173" s="20" t="s">
        <v>5731</v>
      </c>
      <c r="C173" s="20" t="s">
        <v>5133</v>
      </c>
      <c r="D173" s="22">
        <v>1175</v>
      </c>
      <c r="E173" s="20" t="s">
        <v>68</v>
      </c>
      <c r="F173" s="20" t="s">
        <v>68</v>
      </c>
      <c r="G173" s="20" t="s">
        <v>67</v>
      </c>
      <c r="H173" s="20" t="s">
        <v>5732</v>
      </c>
      <c r="I173" s="20" t="s">
        <v>242</v>
      </c>
      <c r="J173" s="22">
        <v>1</v>
      </c>
      <c r="K173" s="21" t="s">
        <v>5733</v>
      </c>
    </row>
    <row r="174" spans="1:11" ht="16">
      <c r="A174" s="22">
        <v>2507</v>
      </c>
      <c r="B174" s="20" t="s">
        <v>5734</v>
      </c>
      <c r="C174" s="20" t="s">
        <v>5133</v>
      </c>
      <c r="D174" s="22">
        <v>1133</v>
      </c>
      <c r="E174" s="20" t="s">
        <v>68</v>
      </c>
      <c r="F174" s="20" t="s">
        <v>68</v>
      </c>
      <c r="G174" s="20" t="s">
        <v>67</v>
      </c>
      <c r="H174" s="20" t="s">
        <v>5735</v>
      </c>
      <c r="I174" s="20" t="s">
        <v>243</v>
      </c>
      <c r="J174" s="22">
        <v>1</v>
      </c>
      <c r="K174" s="21" t="s">
        <v>5733</v>
      </c>
    </row>
    <row r="175" spans="1:11" ht="16">
      <c r="A175" s="22">
        <v>2508</v>
      </c>
      <c r="B175" s="20" t="s">
        <v>5736</v>
      </c>
      <c r="C175" s="20" t="s">
        <v>5133</v>
      </c>
      <c r="D175" s="22">
        <v>1152</v>
      </c>
      <c r="E175" s="20" t="s">
        <v>68</v>
      </c>
      <c r="F175" s="20" t="s">
        <v>68</v>
      </c>
      <c r="G175" s="20" t="s">
        <v>67</v>
      </c>
      <c r="H175" s="20" t="s">
        <v>5737</v>
      </c>
      <c r="I175" s="20" t="s">
        <v>244</v>
      </c>
      <c r="J175" s="22">
        <v>1</v>
      </c>
      <c r="K175" s="21" t="s">
        <v>5733</v>
      </c>
    </row>
    <row r="176" spans="1:11" ht="16">
      <c r="A176" s="22">
        <v>2509</v>
      </c>
      <c r="B176" s="20" t="s">
        <v>5738</v>
      </c>
      <c r="C176" s="20" t="s">
        <v>5133</v>
      </c>
      <c r="D176" s="22">
        <v>1167</v>
      </c>
      <c r="E176" s="20" t="s">
        <v>68</v>
      </c>
      <c r="F176" s="20" t="s">
        <v>68</v>
      </c>
      <c r="G176" s="20" t="s">
        <v>67</v>
      </c>
      <c r="H176" s="20" t="s">
        <v>5739</v>
      </c>
      <c r="I176" s="20" t="s">
        <v>245</v>
      </c>
      <c r="J176" s="22">
        <v>1</v>
      </c>
      <c r="K176" s="21" t="s">
        <v>5733</v>
      </c>
    </row>
    <row r="177" spans="1:11" ht="16">
      <c r="A177" s="22">
        <v>2510</v>
      </c>
      <c r="B177" s="20" t="s">
        <v>5740</v>
      </c>
      <c r="C177" s="20" t="s">
        <v>5133</v>
      </c>
      <c r="D177" s="22">
        <v>1160</v>
      </c>
      <c r="E177" s="20" t="s">
        <v>68</v>
      </c>
      <c r="F177" s="20" t="s">
        <v>68</v>
      </c>
      <c r="G177" s="20" t="s">
        <v>67</v>
      </c>
      <c r="H177" s="20" t="s">
        <v>5741</v>
      </c>
      <c r="I177" s="20" t="s">
        <v>5742</v>
      </c>
      <c r="J177" s="22">
        <v>1</v>
      </c>
      <c r="K177" s="21" t="s">
        <v>5743</v>
      </c>
    </row>
    <row r="178" spans="1:11" ht="16">
      <c r="A178" s="22">
        <v>2511</v>
      </c>
      <c r="B178" s="20" t="s">
        <v>5744</v>
      </c>
      <c r="C178" s="20" t="s">
        <v>5133</v>
      </c>
      <c r="D178" s="22"/>
      <c r="E178" s="20" t="s">
        <v>68</v>
      </c>
      <c r="F178" s="20" t="s">
        <v>67</v>
      </c>
      <c r="G178" s="20" t="s">
        <v>67</v>
      </c>
      <c r="H178" s="20" t="s">
        <v>292</v>
      </c>
      <c r="I178" s="20" t="s">
        <v>292</v>
      </c>
      <c r="J178" s="22">
        <v>1</v>
      </c>
      <c r="K178" s="21" t="s">
        <v>5745</v>
      </c>
    </row>
    <row r="179" spans="1:11" ht="16">
      <c r="A179" s="22">
        <v>2512</v>
      </c>
      <c r="B179" s="20" t="s">
        <v>5746</v>
      </c>
      <c r="C179" s="20" t="s">
        <v>5133</v>
      </c>
      <c r="D179" s="22"/>
      <c r="E179" s="20" t="s">
        <v>68</v>
      </c>
      <c r="F179" s="20" t="s">
        <v>67</v>
      </c>
      <c r="G179" s="20" t="s">
        <v>67</v>
      </c>
      <c r="H179" s="20" t="s">
        <v>292</v>
      </c>
      <c r="I179" s="20" t="s">
        <v>292</v>
      </c>
      <c r="J179" s="22">
        <v>1</v>
      </c>
      <c r="K179" s="21" t="s">
        <v>5747</v>
      </c>
    </row>
    <row r="180" spans="1:11" ht="16">
      <c r="A180" s="22">
        <v>2513</v>
      </c>
      <c r="B180" s="20" t="s">
        <v>5748</v>
      </c>
      <c r="C180" s="20" t="s">
        <v>3238</v>
      </c>
      <c r="D180" s="22"/>
      <c r="E180" s="20" t="s">
        <v>68</v>
      </c>
      <c r="F180" s="20" t="s">
        <v>67</v>
      </c>
      <c r="G180" s="20" t="s">
        <v>67</v>
      </c>
      <c r="H180" s="20" t="s">
        <v>292</v>
      </c>
      <c r="I180" s="20" t="s">
        <v>292</v>
      </c>
      <c r="J180" s="22">
        <v>1</v>
      </c>
      <c r="K180" s="21" t="s">
        <v>5749</v>
      </c>
    </row>
    <row r="181" spans="1:11" ht="16">
      <c r="A181" s="22">
        <v>2518</v>
      </c>
      <c r="B181" s="20" t="s">
        <v>5750</v>
      </c>
      <c r="C181" s="20" t="s">
        <v>3238</v>
      </c>
      <c r="D181" s="22"/>
      <c r="E181" s="20" t="s">
        <v>68</v>
      </c>
      <c r="F181" s="20" t="s">
        <v>67</v>
      </c>
      <c r="G181" s="20" t="s">
        <v>67</v>
      </c>
      <c r="H181" s="20" t="s">
        <v>292</v>
      </c>
      <c r="I181" s="20" t="s">
        <v>292</v>
      </c>
      <c r="J181" s="22">
        <v>1</v>
      </c>
      <c r="K181" s="21" t="s">
        <v>5749</v>
      </c>
    </row>
    <row r="182" spans="1:11" ht="16">
      <c r="A182" s="22">
        <v>2519</v>
      </c>
      <c r="B182" s="20" t="s">
        <v>5751</v>
      </c>
      <c r="C182" s="20" t="s">
        <v>3238</v>
      </c>
      <c r="D182" s="22">
        <v>1145</v>
      </c>
      <c r="E182" s="20" t="s">
        <v>68</v>
      </c>
      <c r="F182" s="20" t="s">
        <v>68</v>
      </c>
      <c r="G182" s="20" t="s">
        <v>67</v>
      </c>
      <c r="H182" s="20" t="s">
        <v>5752</v>
      </c>
      <c r="I182" s="20" t="s">
        <v>246</v>
      </c>
      <c r="J182" s="22">
        <v>1</v>
      </c>
      <c r="K182" s="21" t="s">
        <v>5749</v>
      </c>
    </row>
    <row r="183" spans="1:11" ht="16">
      <c r="A183" s="22">
        <v>2520</v>
      </c>
      <c r="B183" s="20" t="s">
        <v>5753</v>
      </c>
      <c r="C183" s="20" t="s">
        <v>5133</v>
      </c>
      <c r="D183" s="22"/>
      <c r="E183" s="20" t="s">
        <v>67</v>
      </c>
      <c r="F183" s="20" t="s">
        <v>67</v>
      </c>
      <c r="G183" s="20" t="s">
        <v>67</v>
      </c>
      <c r="H183" s="20" t="s">
        <v>292</v>
      </c>
      <c r="I183" s="20" t="s">
        <v>292</v>
      </c>
      <c r="J183" s="22">
        <v>1</v>
      </c>
      <c r="K183" s="21" t="s">
        <v>5754</v>
      </c>
    </row>
    <row r="184" spans="1:11" ht="16">
      <c r="A184" s="22">
        <v>2521</v>
      </c>
      <c r="B184" s="20" t="s">
        <v>5755</v>
      </c>
      <c r="C184" s="20" t="s">
        <v>5133</v>
      </c>
      <c r="D184" s="22"/>
      <c r="E184" s="20" t="s">
        <v>67</v>
      </c>
      <c r="F184" s="20" t="s">
        <v>67</v>
      </c>
      <c r="G184" s="20" t="s">
        <v>67</v>
      </c>
      <c r="H184" s="20" t="s">
        <v>292</v>
      </c>
      <c r="I184" s="20" t="s">
        <v>292</v>
      </c>
      <c r="J184" s="22">
        <v>1</v>
      </c>
      <c r="K184" s="21" t="s">
        <v>5756</v>
      </c>
    </row>
    <row r="185" spans="1:11" ht="16">
      <c r="A185" s="22">
        <v>2522</v>
      </c>
      <c r="B185" s="20" t="s">
        <v>5757</v>
      </c>
      <c r="C185" s="20" t="s">
        <v>5133</v>
      </c>
      <c r="D185" s="22"/>
      <c r="E185" s="20" t="s">
        <v>68</v>
      </c>
      <c r="F185" s="20" t="s">
        <v>67</v>
      </c>
      <c r="G185" s="20" t="s">
        <v>67</v>
      </c>
      <c r="H185" s="20" t="s">
        <v>292</v>
      </c>
      <c r="I185" s="20" t="s">
        <v>292</v>
      </c>
      <c r="J185" s="22">
        <v>1</v>
      </c>
      <c r="K185" s="21" t="s">
        <v>5758</v>
      </c>
    </row>
    <row r="186" spans="1:11" ht="16">
      <c r="A186" s="22">
        <v>2523</v>
      </c>
      <c r="B186" s="20" t="s">
        <v>5759</v>
      </c>
      <c r="C186" s="20" t="s">
        <v>5133</v>
      </c>
      <c r="D186" s="22"/>
      <c r="E186" s="20" t="s">
        <v>67</v>
      </c>
      <c r="F186" s="20" t="s">
        <v>67</v>
      </c>
      <c r="G186" s="20" t="s">
        <v>67</v>
      </c>
      <c r="H186" s="20" t="s">
        <v>292</v>
      </c>
      <c r="I186" s="20" t="s">
        <v>292</v>
      </c>
      <c r="J186" s="22">
        <v>1</v>
      </c>
      <c r="K186" s="21" t="s">
        <v>5760</v>
      </c>
    </row>
    <row r="187" spans="1:11" ht="16">
      <c r="A187" s="22">
        <v>2524</v>
      </c>
      <c r="B187" s="20" t="s">
        <v>5761</v>
      </c>
      <c r="C187" s="20" t="s">
        <v>5133</v>
      </c>
      <c r="D187" s="22"/>
      <c r="E187" s="20" t="s">
        <v>67</v>
      </c>
      <c r="F187" s="20" t="s">
        <v>67</v>
      </c>
      <c r="G187" s="20" t="s">
        <v>67</v>
      </c>
      <c r="H187" s="20" t="s">
        <v>292</v>
      </c>
      <c r="I187" s="20" t="s">
        <v>292</v>
      </c>
      <c r="J187" s="22">
        <v>1</v>
      </c>
      <c r="K187" s="21" t="s">
        <v>5760</v>
      </c>
    </row>
    <row r="188" spans="1:11" ht="16">
      <c r="A188" s="22">
        <v>2525</v>
      </c>
      <c r="B188" s="20" t="s">
        <v>5762</v>
      </c>
      <c r="C188" s="20" t="s">
        <v>5133</v>
      </c>
      <c r="D188" s="22"/>
      <c r="E188" s="20" t="s">
        <v>67</v>
      </c>
      <c r="F188" s="20" t="s">
        <v>67</v>
      </c>
      <c r="G188" s="20" t="s">
        <v>67</v>
      </c>
      <c r="H188" s="20" t="s">
        <v>292</v>
      </c>
      <c r="I188" s="20" t="s">
        <v>292</v>
      </c>
      <c r="J188" s="22">
        <v>1</v>
      </c>
      <c r="K188" s="21" t="s">
        <v>5760</v>
      </c>
    </row>
    <row r="189" spans="1:11" ht="16">
      <c r="A189" s="22">
        <v>2531</v>
      </c>
      <c r="B189" s="20" t="s">
        <v>5763</v>
      </c>
      <c r="C189" s="20" t="s">
        <v>5133</v>
      </c>
      <c r="D189" s="22">
        <v>1149</v>
      </c>
      <c r="E189" s="20" t="s">
        <v>68</v>
      </c>
      <c r="F189" s="20" t="s">
        <v>68</v>
      </c>
      <c r="G189" s="20" t="s">
        <v>67</v>
      </c>
      <c r="H189" s="20" t="s">
        <v>292</v>
      </c>
      <c r="I189" s="20" t="s">
        <v>292</v>
      </c>
      <c r="J189" s="22">
        <v>1</v>
      </c>
      <c r="K189" s="21" t="s">
        <v>5764</v>
      </c>
    </row>
    <row r="190" spans="1:11" ht="16">
      <c r="A190" s="22">
        <v>2536</v>
      </c>
      <c r="B190" s="20" t="s">
        <v>5765</v>
      </c>
      <c r="C190" s="20" t="s">
        <v>5133</v>
      </c>
      <c r="D190" s="22">
        <v>1240</v>
      </c>
      <c r="E190" s="20" t="s">
        <v>4</v>
      </c>
      <c r="F190" s="20" t="s">
        <v>68</v>
      </c>
      <c r="G190" s="20" t="s">
        <v>67</v>
      </c>
      <c r="H190" s="20" t="s">
        <v>5766</v>
      </c>
      <c r="I190" s="20" t="s">
        <v>5767</v>
      </c>
      <c r="J190" s="22">
        <v>1</v>
      </c>
      <c r="K190" s="21" t="s">
        <v>5768</v>
      </c>
    </row>
    <row r="191" spans="1:11" ht="16">
      <c r="A191" s="22">
        <v>2537</v>
      </c>
      <c r="B191" s="20" t="s">
        <v>5769</v>
      </c>
      <c r="C191" s="20" t="s">
        <v>5133</v>
      </c>
      <c r="D191" s="22">
        <v>1205</v>
      </c>
      <c r="E191" s="20" t="s">
        <v>68</v>
      </c>
      <c r="F191" s="20" t="s">
        <v>68</v>
      </c>
      <c r="G191" s="20" t="s">
        <v>67</v>
      </c>
      <c r="H191" s="20" t="s">
        <v>5770</v>
      </c>
      <c r="I191" s="20" t="s">
        <v>5771</v>
      </c>
      <c r="J191" s="22">
        <v>1</v>
      </c>
      <c r="K191" s="21" t="s">
        <v>5768</v>
      </c>
    </row>
    <row r="192" spans="1:11" ht="16">
      <c r="A192" s="22">
        <v>2538</v>
      </c>
      <c r="B192" s="20" t="s">
        <v>5772</v>
      </c>
      <c r="C192" s="20" t="s">
        <v>5133</v>
      </c>
      <c r="D192" s="22">
        <v>1236</v>
      </c>
      <c r="E192" s="20" t="s">
        <v>68</v>
      </c>
      <c r="F192" s="20" t="s">
        <v>68</v>
      </c>
      <c r="G192" s="20" t="s">
        <v>67</v>
      </c>
      <c r="H192" s="20" t="s">
        <v>5773</v>
      </c>
      <c r="I192" s="20" t="s">
        <v>5774</v>
      </c>
      <c r="J192" s="22">
        <v>1</v>
      </c>
      <c r="K192" s="21" t="s">
        <v>5768</v>
      </c>
    </row>
    <row r="193" spans="1:11" ht="16">
      <c r="A193" s="22">
        <v>2539</v>
      </c>
      <c r="B193" s="20" t="s">
        <v>5775</v>
      </c>
      <c r="C193" s="20" t="s">
        <v>5133</v>
      </c>
      <c r="D193" s="22">
        <v>1255</v>
      </c>
      <c r="E193" s="20" t="s">
        <v>68</v>
      </c>
      <c r="F193" s="20" t="s">
        <v>68</v>
      </c>
      <c r="G193" s="20" t="s">
        <v>67</v>
      </c>
      <c r="H193" s="20" t="s">
        <v>5776</v>
      </c>
      <c r="I193" s="20" t="s">
        <v>5777</v>
      </c>
      <c r="J193" s="22">
        <v>1</v>
      </c>
      <c r="K193" s="21" t="s">
        <v>5778</v>
      </c>
    </row>
    <row r="194" spans="1:11" ht="16">
      <c r="A194" s="22">
        <v>2551</v>
      </c>
      <c r="B194" s="20" t="s">
        <v>5779</v>
      </c>
      <c r="C194" s="20" t="s">
        <v>3238</v>
      </c>
      <c r="D194" s="22"/>
      <c r="E194" s="20" t="s">
        <v>4</v>
      </c>
      <c r="F194" s="20" t="s">
        <v>67</v>
      </c>
      <c r="G194" s="20" t="s">
        <v>67</v>
      </c>
      <c r="H194" s="20" t="s">
        <v>292</v>
      </c>
      <c r="I194" s="20" t="s">
        <v>292</v>
      </c>
      <c r="J194" s="22">
        <v>1</v>
      </c>
      <c r="K194" s="21" t="s">
        <v>5780</v>
      </c>
    </row>
    <row r="195" spans="1:11" ht="16">
      <c r="A195" s="22">
        <v>2570</v>
      </c>
      <c r="B195" s="20" t="s">
        <v>5781</v>
      </c>
      <c r="C195" s="20" t="s">
        <v>5133</v>
      </c>
      <c r="D195" s="22"/>
      <c r="E195" s="20" t="s">
        <v>67</v>
      </c>
      <c r="F195" s="20" t="s">
        <v>67</v>
      </c>
      <c r="G195" s="20" t="s">
        <v>67</v>
      </c>
      <c r="H195" s="20" t="s">
        <v>292</v>
      </c>
      <c r="I195" s="20" t="s">
        <v>292</v>
      </c>
      <c r="J195" s="22">
        <v>1</v>
      </c>
      <c r="K195" s="21" t="s">
        <v>5782</v>
      </c>
    </row>
    <row r="196" spans="1:11" ht="16">
      <c r="A196" s="22">
        <v>2571</v>
      </c>
      <c r="B196" s="20" t="s">
        <v>5783</v>
      </c>
      <c r="C196" s="20" t="s">
        <v>5133</v>
      </c>
      <c r="D196" s="22"/>
      <c r="E196" s="20" t="s">
        <v>67</v>
      </c>
      <c r="F196" s="20" t="s">
        <v>67</v>
      </c>
      <c r="G196" s="20" t="s">
        <v>67</v>
      </c>
      <c r="H196" s="20" t="s">
        <v>292</v>
      </c>
      <c r="I196" s="20" t="s">
        <v>292</v>
      </c>
      <c r="J196" s="22">
        <v>1</v>
      </c>
      <c r="K196" s="21" t="s">
        <v>5782</v>
      </c>
    </row>
    <row r="197" spans="1:11" ht="16">
      <c r="A197" s="22">
        <v>2575</v>
      </c>
      <c r="B197" s="20" t="s">
        <v>5784</v>
      </c>
      <c r="C197" s="20" t="s">
        <v>5133</v>
      </c>
      <c r="D197" s="22"/>
      <c r="E197" s="20" t="s">
        <v>68</v>
      </c>
      <c r="F197" s="20" t="s">
        <v>68</v>
      </c>
      <c r="G197" s="20" t="s">
        <v>67</v>
      </c>
      <c r="H197" s="20" t="s">
        <v>4</v>
      </c>
      <c r="I197" s="20" t="s">
        <v>292</v>
      </c>
      <c r="J197" s="22">
        <v>1</v>
      </c>
      <c r="K197" s="21" t="s">
        <v>5782</v>
      </c>
    </row>
    <row r="198" spans="1:11" ht="16">
      <c r="A198" s="22">
        <v>2604</v>
      </c>
      <c r="B198" s="20" t="s">
        <v>5785</v>
      </c>
      <c r="C198" s="20" t="s">
        <v>5133</v>
      </c>
      <c r="D198" s="22"/>
      <c r="E198" s="20" t="s">
        <v>68</v>
      </c>
      <c r="F198" s="20" t="s">
        <v>67</v>
      </c>
      <c r="G198" s="20" t="s">
        <v>67</v>
      </c>
      <c r="H198" s="20" t="s">
        <v>1948</v>
      </c>
      <c r="I198" s="20" t="s">
        <v>292</v>
      </c>
      <c r="J198" s="22">
        <v>1</v>
      </c>
      <c r="K198" s="21" t="s">
        <v>5786</v>
      </c>
    </row>
    <row r="199" spans="1:11" ht="16">
      <c r="A199" s="22">
        <v>2609</v>
      </c>
      <c r="B199" s="20" t="s">
        <v>5787</v>
      </c>
      <c r="C199" s="20" t="s">
        <v>5133</v>
      </c>
      <c r="D199" s="22">
        <v>1206</v>
      </c>
      <c r="E199" s="20" t="s">
        <v>68</v>
      </c>
      <c r="F199" s="20" t="s">
        <v>68</v>
      </c>
      <c r="G199" s="20" t="s">
        <v>67</v>
      </c>
      <c r="H199" s="20" t="s">
        <v>5788</v>
      </c>
      <c r="I199" s="20" t="s">
        <v>247</v>
      </c>
      <c r="J199" s="22">
        <v>1</v>
      </c>
      <c r="K199" s="21" t="s">
        <v>5789</v>
      </c>
    </row>
    <row r="200" spans="1:11" ht="16">
      <c r="A200" s="22">
        <v>2610</v>
      </c>
      <c r="B200" s="20" t="s">
        <v>5790</v>
      </c>
      <c r="C200" s="20" t="s">
        <v>5133</v>
      </c>
      <c r="D200" s="22">
        <v>1206</v>
      </c>
      <c r="E200" s="20" t="s">
        <v>67</v>
      </c>
      <c r="F200" s="20" t="s">
        <v>68</v>
      </c>
      <c r="G200" s="20" t="s">
        <v>67</v>
      </c>
      <c r="H200" s="20" t="s">
        <v>5791</v>
      </c>
      <c r="I200" s="20" t="s">
        <v>4</v>
      </c>
      <c r="J200" s="22">
        <v>1</v>
      </c>
      <c r="K200" s="21" t="s">
        <v>5792</v>
      </c>
    </row>
    <row r="201" spans="1:11" ht="16">
      <c r="A201" s="22">
        <v>2612</v>
      </c>
      <c r="B201" s="20" t="s">
        <v>5793</v>
      </c>
      <c r="C201" s="20" t="s">
        <v>5133</v>
      </c>
      <c r="D201" s="22"/>
      <c r="E201" s="20" t="s">
        <v>68</v>
      </c>
      <c r="F201" s="20" t="s">
        <v>4</v>
      </c>
      <c r="G201" s="20" t="s">
        <v>4</v>
      </c>
      <c r="H201" s="20" t="s">
        <v>4</v>
      </c>
      <c r="I201" s="20" t="s">
        <v>4</v>
      </c>
      <c r="J201" s="22">
        <v>1</v>
      </c>
      <c r="K201" s="21" t="s">
        <v>5794</v>
      </c>
    </row>
    <row r="202" spans="1:11" ht="16">
      <c r="A202" s="22">
        <v>2613</v>
      </c>
      <c r="B202" s="20" t="s">
        <v>5795</v>
      </c>
      <c r="C202" s="20" t="s">
        <v>5133</v>
      </c>
      <c r="D202" s="22"/>
      <c r="E202" s="20" t="s">
        <v>68</v>
      </c>
      <c r="F202" s="20" t="s">
        <v>4</v>
      </c>
      <c r="G202" s="20" t="s">
        <v>4</v>
      </c>
      <c r="H202" s="20" t="s">
        <v>4</v>
      </c>
      <c r="I202" s="20" t="s">
        <v>4</v>
      </c>
      <c r="J202" s="22">
        <v>1</v>
      </c>
      <c r="K202" s="21" t="s">
        <v>5794</v>
      </c>
    </row>
    <row r="203" spans="1:11" ht="16">
      <c r="A203" s="22">
        <v>2614</v>
      </c>
      <c r="B203" s="20" t="s">
        <v>5796</v>
      </c>
      <c r="C203" s="20" t="s">
        <v>5133</v>
      </c>
      <c r="D203" s="22">
        <v>1183</v>
      </c>
      <c r="E203" s="20" t="s">
        <v>67</v>
      </c>
      <c r="F203" s="20" t="s">
        <v>68</v>
      </c>
      <c r="G203" s="20" t="s">
        <v>67</v>
      </c>
      <c r="H203" s="20" t="s">
        <v>5797</v>
      </c>
      <c r="I203" s="20" t="s">
        <v>5798</v>
      </c>
      <c r="J203" s="22">
        <v>1</v>
      </c>
      <c r="K203" s="21" t="s">
        <v>5799</v>
      </c>
    </row>
    <row r="204" spans="1:11" ht="16">
      <c r="A204" s="22">
        <v>2615</v>
      </c>
      <c r="B204" s="20" t="s">
        <v>5800</v>
      </c>
      <c r="C204" s="20" t="s">
        <v>5133</v>
      </c>
      <c r="D204" s="22"/>
      <c r="E204" s="20" t="s">
        <v>68</v>
      </c>
      <c r="F204" s="20" t="s">
        <v>67</v>
      </c>
      <c r="G204" s="20" t="s">
        <v>67</v>
      </c>
      <c r="H204" s="20" t="s">
        <v>292</v>
      </c>
      <c r="I204" s="20" t="s">
        <v>292</v>
      </c>
      <c r="J204" s="22">
        <v>1</v>
      </c>
      <c r="K204" s="21" t="s">
        <v>5801</v>
      </c>
    </row>
    <row r="205" spans="1:11" ht="16">
      <c r="A205" s="22">
        <v>2617</v>
      </c>
      <c r="B205" s="20" t="s">
        <v>5802</v>
      </c>
      <c r="C205" s="20" t="s">
        <v>5613</v>
      </c>
      <c r="D205" s="22">
        <v>1205</v>
      </c>
      <c r="E205" s="20" t="s">
        <v>68</v>
      </c>
      <c r="F205" s="20" t="s">
        <v>68</v>
      </c>
      <c r="G205" s="20" t="s">
        <v>67</v>
      </c>
      <c r="H205" s="20" t="s">
        <v>5803</v>
      </c>
      <c r="I205" s="20" t="s">
        <v>248</v>
      </c>
      <c r="J205" s="22">
        <v>1</v>
      </c>
      <c r="K205" s="21" t="s">
        <v>5804</v>
      </c>
    </row>
    <row r="206" spans="1:11" ht="16">
      <c r="A206" s="22">
        <v>2618</v>
      </c>
      <c r="B206" s="20" t="s">
        <v>5805</v>
      </c>
      <c r="C206" s="20" t="s">
        <v>5613</v>
      </c>
      <c r="D206" s="22">
        <v>1224</v>
      </c>
      <c r="E206" s="20" t="s">
        <v>4</v>
      </c>
      <c r="F206" s="20" t="s">
        <v>68</v>
      </c>
      <c r="G206" s="20" t="s">
        <v>67</v>
      </c>
      <c r="H206" s="20" t="s">
        <v>5806</v>
      </c>
      <c r="I206" s="20" t="s">
        <v>5807</v>
      </c>
      <c r="J206" s="22">
        <v>2</v>
      </c>
      <c r="K206" s="21" t="s">
        <v>5804</v>
      </c>
    </row>
    <row r="207" spans="1:11" ht="16">
      <c r="A207" s="22">
        <v>2619</v>
      </c>
      <c r="B207" s="20" t="s">
        <v>5808</v>
      </c>
      <c r="C207" s="20" t="s">
        <v>5613</v>
      </c>
      <c r="D207" s="22">
        <v>1234</v>
      </c>
      <c r="E207" s="20" t="s">
        <v>68</v>
      </c>
      <c r="F207" s="20" t="s">
        <v>68</v>
      </c>
      <c r="G207" s="20" t="s">
        <v>67</v>
      </c>
      <c r="H207" s="20" t="s">
        <v>5809</v>
      </c>
      <c r="I207" s="20" t="s">
        <v>5810</v>
      </c>
      <c r="J207" s="22">
        <v>1</v>
      </c>
      <c r="K207" s="21" t="s">
        <v>5811</v>
      </c>
    </row>
    <row r="208" spans="1:11" ht="16">
      <c r="A208" s="22">
        <v>2620</v>
      </c>
      <c r="B208" s="20" t="s">
        <v>5812</v>
      </c>
      <c r="C208" s="20" t="s">
        <v>5613</v>
      </c>
      <c r="D208" s="22">
        <v>1256</v>
      </c>
      <c r="E208" s="20" t="s">
        <v>68</v>
      </c>
      <c r="F208" s="20" t="s">
        <v>68</v>
      </c>
      <c r="G208" s="20" t="s">
        <v>67</v>
      </c>
      <c r="H208" s="20" t="s">
        <v>5813</v>
      </c>
      <c r="I208" s="20" t="s">
        <v>249</v>
      </c>
      <c r="J208" s="22">
        <v>1</v>
      </c>
      <c r="K208" s="21" t="s">
        <v>5804</v>
      </c>
    </row>
    <row r="209" spans="1:11" ht="16">
      <c r="A209" s="22">
        <v>2621</v>
      </c>
      <c r="B209" s="20" t="s">
        <v>5814</v>
      </c>
      <c r="C209" s="20" t="s">
        <v>5613</v>
      </c>
      <c r="D209" s="22">
        <v>1230</v>
      </c>
      <c r="E209" s="20" t="s">
        <v>4</v>
      </c>
      <c r="F209" s="20" t="s">
        <v>68</v>
      </c>
      <c r="G209" s="20" t="s">
        <v>67</v>
      </c>
      <c r="H209" s="20" t="s">
        <v>5815</v>
      </c>
      <c r="I209" s="20" t="s">
        <v>5816</v>
      </c>
      <c r="J209" s="22">
        <v>1</v>
      </c>
      <c r="K209" s="21" t="s">
        <v>5804</v>
      </c>
    </row>
    <row r="210" spans="1:11" ht="16">
      <c r="A210" s="22">
        <v>2622</v>
      </c>
      <c r="B210" s="20" t="s">
        <v>5814</v>
      </c>
      <c r="C210" s="20" t="s">
        <v>5613</v>
      </c>
      <c r="D210" s="22">
        <v>1214</v>
      </c>
      <c r="E210" s="20" t="s">
        <v>68</v>
      </c>
      <c r="F210" s="20" t="s">
        <v>68</v>
      </c>
      <c r="G210" s="20" t="s">
        <v>67</v>
      </c>
      <c r="H210" s="20" t="s">
        <v>5817</v>
      </c>
      <c r="I210" s="20" t="s">
        <v>5818</v>
      </c>
      <c r="J210" s="22">
        <v>1</v>
      </c>
      <c r="K210" s="21" t="s">
        <v>5804</v>
      </c>
    </row>
    <row r="211" spans="1:11" ht="16">
      <c r="A211" s="22">
        <v>2625</v>
      </c>
      <c r="B211" s="20" t="s">
        <v>5819</v>
      </c>
      <c r="C211" s="20" t="s">
        <v>5613</v>
      </c>
      <c r="D211" s="22">
        <v>1207</v>
      </c>
      <c r="E211" s="20" t="s">
        <v>68</v>
      </c>
      <c r="F211" s="20" t="s">
        <v>68</v>
      </c>
      <c r="G211" s="20" t="s">
        <v>67</v>
      </c>
      <c r="H211" s="20" t="s">
        <v>5820</v>
      </c>
      <c r="I211" s="20" t="s">
        <v>250</v>
      </c>
      <c r="J211" s="22">
        <v>1</v>
      </c>
      <c r="K211" s="21" t="s">
        <v>5804</v>
      </c>
    </row>
    <row r="212" spans="1:11" ht="16">
      <c r="A212" s="22">
        <v>2626</v>
      </c>
      <c r="B212" s="20" t="s">
        <v>5821</v>
      </c>
      <c r="C212" s="20" t="s">
        <v>5613</v>
      </c>
      <c r="D212" s="22">
        <v>1216</v>
      </c>
      <c r="E212" s="20" t="s">
        <v>68</v>
      </c>
      <c r="F212" s="20" t="s">
        <v>68</v>
      </c>
      <c r="G212" s="20" t="s">
        <v>67</v>
      </c>
      <c r="H212" s="20" t="s">
        <v>5822</v>
      </c>
      <c r="I212" s="20" t="s">
        <v>251</v>
      </c>
      <c r="J212" s="22">
        <v>1</v>
      </c>
      <c r="K212" s="21" t="s">
        <v>5804</v>
      </c>
    </row>
    <row r="213" spans="1:11" ht="16">
      <c r="A213" s="22">
        <v>2627</v>
      </c>
      <c r="B213" s="20" t="s">
        <v>5823</v>
      </c>
      <c r="C213" s="20" t="s">
        <v>5613</v>
      </c>
      <c r="D213" s="22">
        <v>1243</v>
      </c>
      <c r="E213" s="20" t="s">
        <v>68</v>
      </c>
      <c r="F213" s="20" t="s">
        <v>68</v>
      </c>
      <c r="G213" s="20" t="s">
        <v>67</v>
      </c>
      <c r="H213" s="20" t="s">
        <v>5824</v>
      </c>
      <c r="I213" s="20" t="s">
        <v>252</v>
      </c>
      <c r="J213" s="22">
        <v>1</v>
      </c>
      <c r="K213" s="21" t="s">
        <v>5804</v>
      </c>
    </row>
    <row r="214" spans="1:11" ht="16">
      <c r="A214" s="22">
        <v>2628</v>
      </c>
      <c r="B214" s="20" t="s">
        <v>5823</v>
      </c>
      <c r="C214" s="20" t="s">
        <v>5613</v>
      </c>
      <c r="D214" s="22">
        <v>1272</v>
      </c>
      <c r="E214" s="20" t="s">
        <v>68</v>
      </c>
      <c r="F214" s="20" t="s">
        <v>68</v>
      </c>
      <c r="G214" s="20" t="s">
        <v>67</v>
      </c>
      <c r="H214" s="20" t="s">
        <v>5825</v>
      </c>
      <c r="I214" s="20" t="s">
        <v>253</v>
      </c>
      <c r="J214" s="22">
        <v>1</v>
      </c>
      <c r="K214" s="21" t="s">
        <v>5804</v>
      </c>
    </row>
    <row r="215" spans="1:11" ht="16">
      <c r="A215" s="22">
        <v>2631</v>
      </c>
      <c r="B215" s="20" t="s">
        <v>5826</v>
      </c>
      <c r="C215" s="20" t="s">
        <v>5613</v>
      </c>
      <c r="D215" s="22">
        <v>1267</v>
      </c>
      <c r="E215" s="20" t="s">
        <v>68</v>
      </c>
      <c r="F215" s="20" t="s">
        <v>68</v>
      </c>
      <c r="G215" s="20" t="s">
        <v>67</v>
      </c>
      <c r="H215" s="20" t="s">
        <v>5827</v>
      </c>
      <c r="I215" s="20" t="s">
        <v>5828</v>
      </c>
      <c r="J215" s="22">
        <v>1</v>
      </c>
      <c r="K215" s="21" t="s">
        <v>5804</v>
      </c>
    </row>
    <row r="216" spans="1:11" ht="16">
      <c r="A216" s="22">
        <v>2636</v>
      </c>
      <c r="B216" s="20" t="s">
        <v>5829</v>
      </c>
      <c r="C216" s="20" t="s">
        <v>5613</v>
      </c>
      <c r="D216" s="22"/>
      <c r="E216" s="20" t="s">
        <v>68</v>
      </c>
      <c r="F216" s="20" t="s">
        <v>67</v>
      </c>
      <c r="G216" s="20" t="s">
        <v>67</v>
      </c>
      <c r="H216" s="20" t="s">
        <v>292</v>
      </c>
      <c r="I216" s="20" t="s">
        <v>292</v>
      </c>
      <c r="J216" s="22">
        <v>1</v>
      </c>
      <c r="K216" s="21" t="s">
        <v>5804</v>
      </c>
    </row>
    <row r="217" spans="1:11" ht="16">
      <c r="A217" s="22">
        <v>2644</v>
      </c>
      <c r="B217" s="20" t="s">
        <v>5830</v>
      </c>
      <c r="C217" s="20" t="s">
        <v>5133</v>
      </c>
      <c r="D217" s="22"/>
      <c r="E217" s="20" t="s">
        <v>68</v>
      </c>
      <c r="F217" s="20" t="s">
        <v>67</v>
      </c>
      <c r="G217" s="20" t="s">
        <v>67</v>
      </c>
      <c r="H217" s="20" t="s">
        <v>292</v>
      </c>
      <c r="I217" s="20" t="s">
        <v>292</v>
      </c>
      <c r="J217" s="22">
        <v>1</v>
      </c>
      <c r="K217" s="21" t="s">
        <v>5831</v>
      </c>
    </row>
    <row r="218" spans="1:11" ht="16">
      <c r="A218" s="22">
        <v>2645</v>
      </c>
      <c r="B218" s="20" t="s">
        <v>5832</v>
      </c>
      <c r="C218" s="20" t="s">
        <v>5133</v>
      </c>
      <c r="D218" s="22"/>
      <c r="E218" s="20" t="s">
        <v>4</v>
      </c>
      <c r="F218" s="20" t="s">
        <v>67</v>
      </c>
      <c r="G218" s="20" t="s">
        <v>67</v>
      </c>
      <c r="H218" s="20" t="s">
        <v>292</v>
      </c>
      <c r="I218" s="20" t="s">
        <v>292</v>
      </c>
      <c r="J218" s="22">
        <v>1</v>
      </c>
      <c r="K218" s="21" t="s">
        <v>5831</v>
      </c>
    </row>
    <row r="219" spans="1:11" ht="16">
      <c r="A219" s="22">
        <v>2647</v>
      </c>
      <c r="B219" s="20" t="s">
        <v>5833</v>
      </c>
      <c r="C219" s="20" t="s">
        <v>5133</v>
      </c>
      <c r="D219" s="22"/>
      <c r="E219" s="20" t="s">
        <v>67</v>
      </c>
      <c r="F219" s="20" t="s">
        <v>67</v>
      </c>
      <c r="G219" s="20" t="s">
        <v>67</v>
      </c>
      <c r="H219" s="20" t="s">
        <v>292</v>
      </c>
      <c r="I219" s="20" t="s">
        <v>292</v>
      </c>
      <c r="J219" s="22">
        <v>1</v>
      </c>
      <c r="K219" s="21" t="s">
        <v>5834</v>
      </c>
    </row>
    <row r="220" spans="1:11" ht="16">
      <c r="A220" s="22">
        <v>2648</v>
      </c>
      <c r="B220" s="20" t="s">
        <v>5835</v>
      </c>
      <c r="C220" s="20" t="s">
        <v>5133</v>
      </c>
      <c r="D220" s="22"/>
      <c r="E220" s="20" t="s">
        <v>68</v>
      </c>
      <c r="F220" s="20" t="s">
        <v>67</v>
      </c>
      <c r="G220" s="20" t="s">
        <v>67</v>
      </c>
      <c r="H220" s="20" t="s">
        <v>292</v>
      </c>
      <c r="I220" s="20" t="s">
        <v>292</v>
      </c>
      <c r="J220" s="22">
        <v>1</v>
      </c>
      <c r="K220" s="21" t="s">
        <v>5831</v>
      </c>
    </row>
    <row r="221" spans="1:11" ht="16">
      <c r="A221" s="22">
        <v>2649</v>
      </c>
      <c r="B221" s="20" t="s">
        <v>5836</v>
      </c>
      <c r="C221" s="20" t="s">
        <v>5133</v>
      </c>
      <c r="D221" s="22"/>
      <c r="E221" s="20" t="s">
        <v>68</v>
      </c>
      <c r="F221" s="20" t="s">
        <v>67</v>
      </c>
      <c r="G221" s="20" t="s">
        <v>67</v>
      </c>
      <c r="H221" s="20" t="s">
        <v>292</v>
      </c>
      <c r="I221" s="20" t="s">
        <v>292</v>
      </c>
      <c r="J221" s="22">
        <v>1</v>
      </c>
      <c r="K221" s="21" t="s">
        <v>5831</v>
      </c>
    </row>
    <row r="222" spans="1:11" ht="16">
      <c r="A222" s="22">
        <v>2650</v>
      </c>
      <c r="B222" s="20" t="s">
        <v>5837</v>
      </c>
      <c r="C222" s="20" t="s">
        <v>5133</v>
      </c>
      <c r="D222" s="22"/>
      <c r="E222" s="20" t="s">
        <v>68</v>
      </c>
      <c r="F222" s="20" t="s">
        <v>67</v>
      </c>
      <c r="G222" s="20" t="s">
        <v>67</v>
      </c>
      <c r="H222" s="20" t="s">
        <v>292</v>
      </c>
      <c r="I222" s="20" t="s">
        <v>292</v>
      </c>
      <c r="J222" s="22">
        <v>1</v>
      </c>
      <c r="K222" s="21" t="s">
        <v>5831</v>
      </c>
    </row>
    <row r="223" spans="1:11" ht="16">
      <c r="A223" s="22">
        <v>2651</v>
      </c>
      <c r="B223" s="20" t="s">
        <v>5838</v>
      </c>
      <c r="C223" s="20" t="s">
        <v>5133</v>
      </c>
      <c r="D223" s="22"/>
      <c r="E223" s="20" t="s">
        <v>4</v>
      </c>
      <c r="F223" s="20" t="s">
        <v>67</v>
      </c>
      <c r="G223" s="20" t="s">
        <v>67</v>
      </c>
      <c r="H223" s="20" t="s">
        <v>292</v>
      </c>
      <c r="I223" s="20" t="s">
        <v>292</v>
      </c>
      <c r="J223" s="22">
        <v>1</v>
      </c>
      <c r="K223" s="21" t="s">
        <v>5831</v>
      </c>
    </row>
    <row r="224" spans="1:11" ht="16">
      <c r="A224" s="22">
        <v>2652</v>
      </c>
      <c r="B224" s="20" t="s">
        <v>5839</v>
      </c>
      <c r="C224" s="20" t="s">
        <v>5133</v>
      </c>
      <c r="D224" s="22"/>
      <c r="E224" s="20" t="s">
        <v>4</v>
      </c>
      <c r="F224" s="20" t="s">
        <v>67</v>
      </c>
      <c r="G224" s="20" t="s">
        <v>67</v>
      </c>
      <c r="H224" s="20" t="s">
        <v>292</v>
      </c>
      <c r="I224" s="20" t="s">
        <v>292</v>
      </c>
      <c r="J224" s="22">
        <v>1</v>
      </c>
      <c r="K224" s="21" t="s">
        <v>5831</v>
      </c>
    </row>
    <row r="225" spans="1:11" ht="16">
      <c r="A225" s="22">
        <v>2653</v>
      </c>
      <c r="B225" s="20" t="s">
        <v>5840</v>
      </c>
      <c r="C225" s="20" t="s">
        <v>5133</v>
      </c>
      <c r="D225" s="22">
        <v>1156</v>
      </c>
      <c r="E225" s="20" t="s">
        <v>68</v>
      </c>
      <c r="F225" s="20" t="s">
        <v>68</v>
      </c>
      <c r="G225" s="20" t="s">
        <v>67</v>
      </c>
      <c r="H225" s="20" t="s">
        <v>5841</v>
      </c>
      <c r="I225" s="20" t="s">
        <v>5842</v>
      </c>
      <c r="J225" s="22">
        <v>1</v>
      </c>
      <c r="K225" s="21" t="s">
        <v>5843</v>
      </c>
    </row>
    <row r="226" spans="1:11" ht="16">
      <c r="A226" s="22">
        <v>2654</v>
      </c>
      <c r="B226" s="20" t="s">
        <v>5844</v>
      </c>
      <c r="C226" s="20" t="s">
        <v>5133</v>
      </c>
      <c r="D226" s="22"/>
      <c r="E226" s="20" t="s">
        <v>68</v>
      </c>
      <c r="F226" s="20" t="s">
        <v>68</v>
      </c>
      <c r="G226" s="20" t="s">
        <v>67</v>
      </c>
      <c r="H226" s="20" t="s">
        <v>292</v>
      </c>
      <c r="I226" s="20" t="s">
        <v>292</v>
      </c>
      <c r="J226" s="22">
        <v>1</v>
      </c>
      <c r="K226" s="21" t="s">
        <v>5831</v>
      </c>
    </row>
    <row r="227" spans="1:11" ht="16">
      <c r="A227" s="22">
        <v>2661</v>
      </c>
      <c r="B227" s="20" t="s">
        <v>5845</v>
      </c>
      <c r="C227" s="20" t="s">
        <v>5133</v>
      </c>
      <c r="D227" s="22">
        <v>1231</v>
      </c>
      <c r="E227" s="20" t="s">
        <v>68</v>
      </c>
      <c r="F227" s="20" t="s">
        <v>68</v>
      </c>
      <c r="G227" s="20" t="s">
        <v>4</v>
      </c>
      <c r="H227" s="20" t="s">
        <v>5846</v>
      </c>
      <c r="I227" s="20" t="s">
        <v>254</v>
      </c>
      <c r="J227" s="22">
        <v>1</v>
      </c>
      <c r="K227" s="21" t="s">
        <v>5847</v>
      </c>
    </row>
    <row r="228" spans="1:11" ht="16">
      <c r="A228" s="22">
        <v>2662</v>
      </c>
      <c r="B228" s="20" t="s">
        <v>5848</v>
      </c>
      <c r="C228" s="20" t="s">
        <v>5133</v>
      </c>
      <c r="D228" s="22"/>
      <c r="E228" s="20" t="s">
        <v>68</v>
      </c>
      <c r="F228" s="20" t="s">
        <v>68</v>
      </c>
      <c r="G228" s="20" t="s">
        <v>4</v>
      </c>
      <c r="H228" s="20" t="s">
        <v>5849</v>
      </c>
      <c r="I228" s="20" t="s">
        <v>255</v>
      </c>
      <c r="J228" s="22">
        <v>1</v>
      </c>
      <c r="K228" s="21" t="s">
        <v>5850</v>
      </c>
    </row>
    <row r="229" spans="1:11" ht="16">
      <c r="A229" s="22">
        <v>2663</v>
      </c>
      <c r="B229" s="20" t="s">
        <v>5851</v>
      </c>
      <c r="C229" s="20" t="s">
        <v>5133</v>
      </c>
      <c r="D229" s="22">
        <v>1287</v>
      </c>
      <c r="E229" s="20" t="s">
        <v>68</v>
      </c>
      <c r="F229" s="20" t="s">
        <v>68</v>
      </c>
      <c r="G229" s="20" t="s">
        <v>67</v>
      </c>
      <c r="H229" s="20" t="s">
        <v>5852</v>
      </c>
      <c r="I229" s="20" t="s">
        <v>5853</v>
      </c>
      <c r="J229" s="22">
        <v>1</v>
      </c>
      <c r="K229" s="21" t="s">
        <v>5854</v>
      </c>
    </row>
    <row r="230" spans="1:11" ht="16">
      <c r="A230" s="22">
        <v>2664</v>
      </c>
      <c r="B230" s="20" t="s">
        <v>5855</v>
      </c>
      <c r="C230" s="20" t="s">
        <v>3238</v>
      </c>
      <c r="D230" s="22">
        <v>1271</v>
      </c>
      <c r="E230" s="20" t="s">
        <v>4</v>
      </c>
      <c r="F230" s="20" t="s">
        <v>68</v>
      </c>
      <c r="G230" s="20" t="s">
        <v>67</v>
      </c>
      <c r="H230" s="20" t="s">
        <v>5856</v>
      </c>
      <c r="I230" s="20" t="s">
        <v>256</v>
      </c>
      <c r="J230" s="22">
        <v>1</v>
      </c>
      <c r="K230" s="21" t="s">
        <v>5857</v>
      </c>
    </row>
    <row r="231" spans="1:11" ht="16">
      <c r="A231" s="22">
        <v>2672</v>
      </c>
      <c r="B231" s="20" t="s">
        <v>5858</v>
      </c>
      <c r="C231" s="20" t="s">
        <v>5133</v>
      </c>
      <c r="D231" s="22">
        <v>1136</v>
      </c>
      <c r="E231" s="20" t="s">
        <v>4</v>
      </c>
      <c r="F231" s="20" t="s">
        <v>68</v>
      </c>
      <c r="G231" s="20" t="s">
        <v>67</v>
      </c>
      <c r="H231" s="20" t="s">
        <v>5859</v>
      </c>
      <c r="I231" s="20" t="s">
        <v>5860</v>
      </c>
      <c r="J231" s="22">
        <v>1</v>
      </c>
      <c r="K231" s="21" t="s">
        <v>5861</v>
      </c>
    </row>
    <row r="232" spans="1:11" ht="16">
      <c r="A232" s="22">
        <v>2673</v>
      </c>
      <c r="B232" s="20" t="s">
        <v>5862</v>
      </c>
      <c r="C232" s="20" t="s">
        <v>5133</v>
      </c>
      <c r="D232" s="22">
        <v>1223</v>
      </c>
      <c r="E232" s="20" t="s">
        <v>68</v>
      </c>
      <c r="F232" s="20" t="s">
        <v>68</v>
      </c>
      <c r="G232" s="20" t="s">
        <v>67</v>
      </c>
      <c r="H232" s="20" t="s">
        <v>5863</v>
      </c>
      <c r="I232" s="20" t="s">
        <v>5864</v>
      </c>
      <c r="J232" s="22">
        <v>1</v>
      </c>
      <c r="K232" s="21" t="s">
        <v>5865</v>
      </c>
    </row>
    <row r="233" spans="1:11" ht="16">
      <c r="A233" s="22">
        <v>2674</v>
      </c>
      <c r="B233" s="20" t="s">
        <v>5862</v>
      </c>
      <c r="C233" s="20" t="s">
        <v>5133</v>
      </c>
      <c r="D233" s="22">
        <v>1226</v>
      </c>
      <c r="E233" s="20" t="s">
        <v>68</v>
      </c>
      <c r="F233" s="20" t="s">
        <v>68</v>
      </c>
      <c r="G233" s="20" t="s">
        <v>67</v>
      </c>
      <c r="H233" s="20" t="s">
        <v>5866</v>
      </c>
      <c r="I233" s="20" t="s">
        <v>5867</v>
      </c>
      <c r="J233" s="22">
        <v>1</v>
      </c>
      <c r="K233" s="21" t="s">
        <v>5865</v>
      </c>
    </row>
    <row r="234" spans="1:11" ht="16">
      <c r="A234" s="22">
        <v>2675</v>
      </c>
      <c r="B234" s="20" t="s">
        <v>5862</v>
      </c>
      <c r="C234" s="20" t="s">
        <v>5133</v>
      </c>
      <c r="D234" s="22">
        <v>1209</v>
      </c>
      <c r="E234" s="20" t="s">
        <v>68</v>
      </c>
      <c r="F234" s="20" t="s">
        <v>68</v>
      </c>
      <c r="G234" s="20" t="s">
        <v>67</v>
      </c>
      <c r="H234" s="20" t="s">
        <v>5868</v>
      </c>
      <c r="I234" s="20" t="s">
        <v>5869</v>
      </c>
      <c r="J234" s="22">
        <v>1</v>
      </c>
      <c r="K234" s="21" t="s">
        <v>5870</v>
      </c>
    </row>
    <row r="235" spans="1:11" ht="16">
      <c r="A235" s="22">
        <v>2676</v>
      </c>
      <c r="B235" s="20" t="s">
        <v>5862</v>
      </c>
      <c r="C235" s="20" t="s">
        <v>5133</v>
      </c>
      <c r="D235" s="22"/>
      <c r="E235" s="20" t="s">
        <v>68</v>
      </c>
      <c r="F235" s="20" t="s">
        <v>68</v>
      </c>
      <c r="G235" s="20" t="s">
        <v>67</v>
      </c>
      <c r="H235" s="20" t="s">
        <v>5871</v>
      </c>
      <c r="I235" s="20" t="s">
        <v>4</v>
      </c>
      <c r="J235" s="22">
        <v>1</v>
      </c>
      <c r="K235" s="21" t="s">
        <v>5865</v>
      </c>
    </row>
    <row r="236" spans="1:11" ht="16">
      <c r="A236" s="22">
        <v>2677</v>
      </c>
      <c r="B236" s="20" t="s">
        <v>5872</v>
      </c>
      <c r="C236" s="20" t="s">
        <v>5133</v>
      </c>
      <c r="D236" s="22">
        <v>1222</v>
      </c>
      <c r="E236" s="20" t="s">
        <v>4</v>
      </c>
      <c r="F236" s="20" t="s">
        <v>68</v>
      </c>
      <c r="G236" s="20" t="s">
        <v>67</v>
      </c>
      <c r="H236" s="20" t="s">
        <v>5873</v>
      </c>
      <c r="I236" s="20" t="s">
        <v>257</v>
      </c>
      <c r="J236" s="22">
        <v>1</v>
      </c>
      <c r="K236" s="21" t="s">
        <v>5874</v>
      </c>
    </row>
    <row r="237" spans="1:11" ht="16">
      <c r="A237" s="22">
        <v>2678</v>
      </c>
      <c r="B237" s="20" t="s">
        <v>5875</v>
      </c>
      <c r="C237" s="20" t="s">
        <v>5133</v>
      </c>
      <c r="D237" s="22">
        <v>1260</v>
      </c>
      <c r="E237" s="20" t="s">
        <v>68</v>
      </c>
      <c r="F237" s="20" t="s">
        <v>68</v>
      </c>
      <c r="G237" s="20" t="s">
        <v>67</v>
      </c>
      <c r="H237" s="20" t="s">
        <v>5876</v>
      </c>
      <c r="I237" s="20" t="s">
        <v>4</v>
      </c>
      <c r="J237" s="22">
        <v>1</v>
      </c>
      <c r="K237" s="21" t="s">
        <v>5877</v>
      </c>
    </row>
    <row r="238" spans="1:11" ht="16">
      <c r="A238" s="22">
        <v>2679</v>
      </c>
      <c r="B238" s="20" t="s">
        <v>5878</v>
      </c>
      <c r="C238" s="20" t="s">
        <v>5133</v>
      </c>
      <c r="D238" s="22">
        <v>1275</v>
      </c>
      <c r="E238" s="20" t="s">
        <v>4</v>
      </c>
      <c r="F238" s="20" t="s">
        <v>68</v>
      </c>
      <c r="G238" s="20" t="s">
        <v>4</v>
      </c>
      <c r="H238" s="20" t="s">
        <v>5879</v>
      </c>
      <c r="I238" s="20" t="s">
        <v>258</v>
      </c>
      <c r="J238" s="22">
        <v>1</v>
      </c>
      <c r="K238" s="21" t="s">
        <v>5880</v>
      </c>
    </row>
    <row r="239" spans="1:11" ht="16">
      <c r="A239" s="22">
        <v>2689</v>
      </c>
      <c r="B239" s="20" t="s">
        <v>5881</v>
      </c>
      <c r="C239" s="20" t="s">
        <v>2564</v>
      </c>
      <c r="D239" s="22">
        <v>1128</v>
      </c>
      <c r="E239" s="20" t="s">
        <v>68</v>
      </c>
      <c r="F239" s="20" t="s">
        <v>67</v>
      </c>
      <c r="G239" s="20" t="s">
        <v>67</v>
      </c>
      <c r="H239" s="20" t="s">
        <v>5882</v>
      </c>
      <c r="I239" s="20" t="s">
        <v>292</v>
      </c>
      <c r="J239" s="22">
        <v>1</v>
      </c>
      <c r="K239" s="21" t="s">
        <v>5883</v>
      </c>
    </row>
    <row r="240" spans="1:11" ht="16">
      <c r="A240" s="22">
        <v>2731</v>
      </c>
      <c r="B240" s="20" t="s">
        <v>5884</v>
      </c>
      <c r="C240" s="20" t="s">
        <v>5084</v>
      </c>
      <c r="D240" s="22">
        <v>1161</v>
      </c>
      <c r="E240" s="20" t="s">
        <v>68</v>
      </c>
      <c r="F240" s="20" t="s">
        <v>68</v>
      </c>
      <c r="G240" s="20" t="s">
        <v>68</v>
      </c>
      <c r="H240" s="20" t="s">
        <v>5885</v>
      </c>
      <c r="I240" s="20" t="s">
        <v>259</v>
      </c>
      <c r="J240" s="22">
        <v>1</v>
      </c>
      <c r="K240" s="21" t="s">
        <v>5886</v>
      </c>
    </row>
    <row r="241" spans="1:11" ht="16">
      <c r="A241" s="22">
        <v>2732</v>
      </c>
      <c r="B241" s="20" t="s">
        <v>5887</v>
      </c>
      <c r="C241" s="20" t="s">
        <v>5084</v>
      </c>
      <c r="D241" s="22">
        <v>1179</v>
      </c>
      <c r="E241" s="20" t="s">
        <v>68</v>
      </c>
      <c r="F241" s="20" t="s">
        <v>68</v>
      </c>
      <c r="G241" s="20" t="s">
        <v>67</v>
      </c>
      <c r="H241" s="20" t="s">
        <v>5888</v>
      </c>
      <c r="I241" s="20" t="s">
        <v>260</v>
      </c>
      <c r="J241" s="22">
        <v>1</v>
      </c>
      <c r="K241" s="21" t="s">
        <v>5889</v>
      </c>
    </row>
    <row r="242" spans="1:11" ht="16">
      <c r="A242" s="22">
        <v>2735</v>
      </c>
      <c r="B242" s="20" t="s">
        <v>5890</v>
      </c>
      <c r="C242" s="20" t="s">
        <v>5084</v>
      </c>
      <c r="D242" s="22">
        <v>1185</v>
      </c>
      <c r="E242" s="20" t="s">
        <v>68</v>
      </c>
      <c r="F242" s="20" t="s">
        <v>67</v>
      </c>
      <c r="G242" s="20" t="s">
        <v>67</v>
      </c>
      <c r="H242" s="20" t="s">
        <v>5891</v>
      </c>
      <c r="I242" s="20" t="s">
        <v>292</v>
      </c>
      <c r="J242" s="22">
        <v>1</v>
      </c>
      <c r="K242" s="21" t="s">
        <v>5892</v>
      </c>
    </row>
    <row r="243" spans="1:11" ht="16">
      <c r="A243" s="22">
        <v>2738</v>
      </c>
      <c r="B243" s="20" t="s">
        <v>5893</v>
      </c>
      <c r="C243" s="20" t="s">
        <v>5084</v>
      </c>
      <c r="D243" s="22">
        <v>1235</v>
      </c>
      <c r="E243" s="20" t="s">
        <v>68</v>
      </c>
      <c r="F243" s="20" t="s">
        <v>67</v>
      </c>
      <c r="G243" s="20" t="s">
        <v>67</v>
      </c>
      <c r="H243" s="20" t="s">
        <v>5894</v>
      </c>
      <c r="I243" s="20" t="s">
        <v>292</v>
      </c>
      <c r="J243" s="22">
        <v>1</v>
      </c>
      <c r="K243" s="21" t="s">
        <v>5895</v>
      </c>
    </row>
    <row r="244" spans="1:11" ht="16">
      <c r="A244" s="22">
        <v>2740</v>
      </c>
      <c r="B244" s="20" t="s">
        <v>5896</v>
      </c>
      <c r="C244" s="20" t="s">
        <v>5084</v>
      </c>
      <c r="D244" s="22">
        <v>1152</v>
      </c>
      <c r="E244" s="20" t="s">
        <v>68</v>
      </c>
      <c r="F244" s="20" t="s">
        <v>67</v>
      </c>
      <c r="G244" s="20" t="s">
        <v>67</v>
      </c>
      <c r="H244" s="20" t="s">
        <v>5897</v>
      </c>
      <c r="I244" s="20" t="s">
        <v>4</v>
      </c>
      <c r="J244" s="22">
        <v>1</v>
      </c>
      <c r="K244" s="21" t="s">
        <v>5898</v>
      </c>
    </row>
    <row r="245" spans="1:11" ht="16">
      <c r="A245" s="22">
        <v>2741</v>
      </c>
      <c r="B245" s="20" t="s">
        <v>5899</v>
      </c>
      <c r="C245" s="20" t="s">
        <v>5084</v>
      </c>
      <c r="D245" s="22">
        <v>1151</v>
      </c>
      <c r="E245" s="20" t="s">
        <v>68</v>
      </c>
      <c r="F245" s="20" t="s">
        <v>68</v>
      </c>
      <c r="G245" s="20" t="s">
        <v>67</v>
      </c>
      <c r="H245" s="20" t="s">
        <v>5900</v>
      </c>
      <c r="I245" s="20" t="s">
        <v>261</v>
      </c>
      <c r="J245" s="22">
        <v>1</v>
      </c>
      <c r="K245" s="21" t="s">
        <v>5901</v>
      </c>
    </row>
    <row r="246" spans="1:11" ht="16">
      <c r="A246" s="22">
        <v>2743</v>
      </c>
      <c r="B246" s="20" t="s">
        <v>5902</v>
      </c>
      <c r="C246" s="20" t="s">
        <v>5084</v>
      </c>
      <c r="D246" s="22">
        <v>1195</v>
      </c>
      <c r="E246" s="20" t="s">
        <v>68</v>
      </c>
      <c r="F246" s="20" t="s">
        <v>67</v>
      </c>
      <c r="G246" s="20" t="s">
        <v>67</v>
      </c>
      <c r="H246" s="20" t="s">
        <v>5903</v>
      </c>
      <c r="I246" s="20" t="s">
        <v>5904</v>
      </c>
      <c r="J246" s="22">
        <v>1</v>
      </c>
      <c r="K246" s="21" t="s">
        <v>5905</v>
      </c>
    </row>
    <row r="247" spans="1:11" ht="16">
      <c r="A247" s="22">
        <v>2744</v>
      </c>
      <c r="B247" s="20" t="s">
        <v>5906</v>
      </c>
      <c r="C247" s="20" t="s">
        <v>5084</v>
      </c>
      <c r="D247" s="22">
        <v>1183</v>
      </c>
      <c r="E247" s="20" t="s">
        <v>68</v>
      </c>
      <c r="F247" s="20" t="s">
        <v>67</v>
      </c>
      <c r="G247" s="20" t="s">
        <v>67</v>
      </c>
      <c r="H247" s="20" t="s">
        <v>292</v>
      </c>
      <c r="I247" s="20" t="s">
        <v>292</v>
      </c>
      <c r="J247" s="22">
        <v>1</v>
      </c>
      <c r="K247" s="21" t="s">
        <v>5907</v>
      </c>
    </row>
    <row r="248" spans="1:11" ht="16">
      <c r="A248" s="22">
        <v>2745</v>
      </c>
      <c r="B248" s="20" t="s">
        <v>5908</v>
      </c>
      <c r="C248" s="20" t="s">
        <v>5084</v>
      </c>
      <c r="D248" s="22">
        <v>1158</v>
      </c>
      <c r="E248" s="20" t="s">
        <v>67</v>
      </c>
      <c r="F248" s="20" t="s">
        <v>67</v>
      </c>
      <c r="G248" s="20" t="s">
        <v>67</v>
      </c>
      <c r="H248" s="20" t="s">
        <v>4</v>
      </c>
      <c r="I248" s="20" t="s">
        <v>4</v>
      </c>
      <c r="J248" s="22">
        <v>1</v>
      </c>
      <c r="K248" s="21" t="s">
        <v>5909</v>
      </c>
    </row>
    <row r="249" spans="1:11" ht="16">
      <c r="A249" s="22">
        <v>2746</v>
      </c>
      <c r="B249" s="20" t="s">
        <v>5910</v>
      </c>
      <c r="C249" s="20" t="s">
        <v>5084</v>
      </c>
      <c r="D249" s="22"/>
      <c r="E249" s="20" t="s">
        <v>68</v>
      </c>
      <c r="F249" s="20" t="s">
        <v>67</v>
      </c>
      <c r="G249" s="20" t="s">
        <v>67</v>
      </c>
      <c r="H249" s="20" t="s">
        <v>292</v>
      </c>
      <c r="I249" s="20" t="s">
        <v>292</v>
      </c>
      <c r="J249" s="22">
        <v>1</v>
      </c>
      <c r="K249" s="21" t="s">
        <v>5909</v>
      </c>
    </row>
    <row r="250" spans="1:11" ht="16">
      <c r="A250" s="22">
        <v>2747</v>
      </c>
      <c r="B250" s="20" t="s">
        <v>5911</v>
      </c>
      <c r="C250" s="20" t="s">
        <v>5084</v>
      </c>
      <c r="D250" s="22"/>
      <c r="E250" s="20" t="s">
        <v>68</v>
      </c>
      <c r="F250" s="20" t="s">
        <v>67</v>
      </c>
      <c r="G250" s="20" t="s">
        <v>67</v>
      </c>
      <c r="H250" s="20" t="s">
        <v>292</v>
      </c>
      <c r="I250" s="20" t="s">
        <v>292</v>
      </c>
      <c r="J250" s="22">
        <v>1</v>
      </c>
      <c r="K250" s="21" t="s">
        <v>5909</v>
      </c>
    </row>
    <row r="251" spans="1:11" ht="16">
      <c r="A251" s="22">
        <v>2748</v>
      </c>
      <c r="B251" s="20" t="s">
        <v>5912</v>
      </c>
      <c r="C251" s="20" t="s">
        <v>5084</v>
      </c>
      <c r="D251" s="22"/>
      <c r="E251" s="20" t="s">
        <v>68</v>
      </c>
      <c r="F251" s="20" t="s">
        <v>67</v>
      </c>
      <c r="G251" s="20" t="s">
        <v>67</v>
      </c>
      <c r="H251" s="20" t="s">
        <v>292</v>
      </c>
      <c r="I251" s="20" t="s">
        <v>292</v>
      </c>
      <c r="J251" s="22">
        <v>1</v>
      </c>
      <c r="K251" s="21" t="s">
        <v>5909</v>
      </c>
    </row>
    <row r="252" spans="1:11" ht="16">
      <c r="A252" s="22">
        <v>2749</v>
      </c>
      <c r="B252" s="20" t="s">
        <v>5913</v>
      </c>
      <c r="C252" s="20" t="s">
        <v>5084</v>
      </c>
      <c r="D252" s="22"/>
      <c r="E252" s="20" t="s">
        <v>67</v>
      </c>
      <c r="F252" s="20" t="s">
        <v>67</v>
      </c>
      <c r="G252" s="20" t="s">
        <v>67</v>
      </c>
      <c r="H252" s="20" t="s">
        <v>292</v>
      </c>
      <c r="I252" s="20" t="s">
        <v>292</v>
      </c>
      <c r="J252" s="22">
        <v>1</v>
      </c>
      <c r="K252" s="21" t="s">
        <v>5909</v>
      </c>
    </row>
    <row r="253" spans="1:11" ht="16">
      <c r="A253" s="22">
        <v>2750</v>
      </c>
      <c r="B253" s="20" t="s">
        <v>5914</v>
      </c>
      <c r="C253" s="20" t="s">
        <v>5084</v>
      </c>
      <c r="D253" s="22"/>
      <c r="E253" s="20" t="s">
        <v>68</v>
      </c>
      <c r="F253" s="20" t="s">
        <v>67</v>
      </c>
      <c r="G253" s="20" t="s">
        <v>67</v>
      </c>
      <c r="H253" s="20" t="s">
        <v>292</v>
      </c>
      <c r="I253" s="20" t="s">
        <v>292</v>
      </c>
      <c r="J253" s="22">
        <v>1</v>
      </c>
      <c r="K253" s="21" t="s">
        <v>5909</v>
      </c>
    </row>
    <row r="254" spans="1:11" ht="16">
      <c r="A254" s="22">
        <v>2751</v>
      </c>
      <c r="B254" s="20" t="s">
        <v>5915</v>
      </c>
      <c r="C254" s="20" t="s">
        <v>5084</v>
      </c>
      <c r="D254" s="22"/>
      <c r="E254" s="20" t="s">
        <v>68</v>
      </c>
      <c r="F254" s="20" t="s">
        <v>67</v>
      </c>
      <c r="G254" s="20" t="s">
        <v>67</v>
      </c>
      <c r="H254" s="20" t="s">
        <v>292</v>
      </c>
      <c r="I254" s="20" t="s">
        <v>292</v>
      </c>
      <c r="J254" s="22">
        <v>1</v>
      </c>
      <c r="K254" s="21" t="s">
        <v>5909</v>
      </c>
    </row>
    <row r="255" spans="1:11" ht="16">
      <c r="A255" s="22">
        <v>2752</v>
      </c>
      <c r="B255" s="20" t="s">
        <v>5916</v>
      </c>
      <c r="C255" s="20" t="s">
        <v>5084</v>
      </c>
      <c r="D255" s="22"/>
      <c r="E255" s="20" t="s">
        <v>68</v>
      </c>
      <c r="F255" s="20" t="s">
        <v>67</v>
      </c>
      <c r="G255" s="20" t="s">
        <v>67</v>
      </c>
      <c r="H255" s="20" t="s">
        <v>292</v>
      </c>
      <c r="I255" s="20" t="s">
        <v>292</v>
      </c>
      <c r="J255" s="22">
        <v>1</v>
      </c>
      <c r="K255" s="21" t="s">
        <v>5909</v>
      </c>
    </row>
    <row r="256" spans="1:11" ht="16">
      <c r="A256" s="22">
        <v>2753</v>
      </c>
      <c r="B256" s="20" t="s">
        <v>5917</v>
      </c>
      <c r="C256" s="20" t="s">
        <v>5084</v>
      </c>
      <c r="D256" s="22"/>
      <c r="E256" s="20" t="s">
        <v>68</v>
      </c>
      <c r="F256" s="20" t="s">
        <v>67</v>
      </c>
      <c r="G256" s="20" t="s">
        <v>67</v>
      </c>
      <c r="H256" s="20" t="s">
        <v>292</v>
      </c>
      <c r="I256" s="20" t="s">
        <v>292</v>
      </c>
      <c r="J256" s="22">
        <v>1</v>
      </c>
      <c r="K256" s="21" t="s">
        <v>5909</v>
      </c>
    </row>
    <row r="257" spans="1:11" ht="16">
      <c r="A257" s="22">
        <v>2754</v>
      </c>
      <c r="B257" s="20" t="s">
        <v>5918</v>
      </c>
      <c r="C257" s="20" t="s">
        <v>5084</v>
      </c>
      <c r="D257" s="22"/>
      <c r="E257" s="20" t="s">
        <v>68</v>
      </c>
      <c r="F257" s="20" t="s">
        <v>67</v>
      </c>
      <c r="G257" s="20" t="s">
        <v>67</v>
      </c>
      <c r="H257" s="20" t="s">
        <v>292</v>
      </c>
      <c r="I257" s="20" t="s">
        <v>292</v>
      </c>
      <c r="J257" s="22">
        <v>1</v>
      </c>
      <c r="K257" s="21" t="s">
        <v>5909</v>
      </c>
    </row>
    <row r="258" spans="1:11" ht="16">
      <c r="A258" s="22">
        <v>2755</v>
      </c>
      <c r="B258" s="20" t="s">
        <v>5919</v>
      </c>
      <c r="C258" s="20" t="s">
        <v>5084</v>
      </c>
      <c r="D258" s="22"/>
      <c r="E258" s="20" t="s">
        <v>68</v>
      </c>
      <c r="F258" s="20" t="s">
        <v>67</v>
      </c>
      <c r="G258" s="20" t="s">
        <v>67</v>
      </c>
      <c r="H258" s="20" t="s">
        <v>292</v>
      </c>
      <c r="I258" s="20" t="s">
        <v>292</v>
      </c>
      <c r="J258" s="22">
        <v>1</v>
      </c>
      <c r="K258" s="21" t="s">
        <v>5909</v>
      </c>
    </row>
    <row r="259" spans="1:11" ht="16">
      <c r="A259" s="22">
        <v>2756</v>
      </c>
      <c r="B259" s="20" t="s">
        <v>5920</v>
      </c>
      <c r="C259" s="20" t="s">
        <v>5084</v>
      </c>
      <c r="D259" s="22"/>
      <c r="E259" s="20" t="s">
        <v>68</v>
      </c>
      <c r="F259" s="20" t="s">
        <v>67</v>
      </c>
      <c r="G259" s="20" t="s">
        <v>67</v>
      </c>
      <c r="H259" s="20" t="s">
        <v>292</v>
      </c>
      <c r="I259" s="20" t="s">
        <v>292</v>
      </c>
      <c r="J259" s="22">
        <v>1</v>
      </c>
      <c r="K259" s="21" t="s">
        <v>5909</v>
      </c>
    </row>
    <row r="260" spans="1:11" ht="16">
      <c r="A260" s="22">
        <v>2758</v>
      </c>
      <c r="B260" s="20" t="s">
        <v>5921</v>
      </c>
      <c r="C260" s="20" t="s">
        <v>5084</v>
      </c>
      <c r="D260" s="22"/>
      <c r="E260" s="20" t="s">
        <v>67</v>
      </c>
      <c r="F260" s="20" t="s">
        <v>67</v>
      </c>
      <c r="G260" s="20" t="s">
        <v>67</v>
      </c>
      <c r="H260" s="20" t="s">
        <v>292</v>
      </c>
      <c r="I260" s="20" t="s">
        <v>292</v>
      </c>
      <c r="J260" s="22">
        <v>1</v>
      </c>
      <c r="K260" s="21" t="s">
        <v>5909</v>
      </c>
    </row>
    <row r="261" spans="1:11" ht="16">
      <c r="A261" s="22">
        <v>2762</v>
      </c>
      <c r="B261" s="20" t="s">
        <v>5922</v>
      </c>
      <c r="C261" s="20" t="s">
        <v>5084</v>
      </c>
      <c r="D261" s="22"/>
      <c r="E261" s="20" t="s">
        <v>68</v>
      </c>
      <c r="F261" s="20" t="s">
        <v>67</v>
      </c>
      <c r="G261" s="20" t="s">
        <v>67</v>
      </c>
      <c r="H261" s="20" t="s">
        <v>292</v>
      </c>
      <c r="I261" s="20" t="s">
        <v>292</v>
      </c>
      <c r="J261" s="22">
        <v>1</v>
      </c>
      <c r="K261" s="21" t="s">
        <v>5909</v>
      </c>
    </row>
    <row r="262" spans="1:11" ht="16">
      <c r="A262" s="22">
        <v>2763</v>
      </c>
      <c r="B262" s="20" t="s">
        <v>5923</v>
      </c>
      <c r="C262" s="20" t="s">
        <v>5084</v>
      </c>
      <c r="D262" s="22"/>
      <c r="E262" s="20" t="s">
        <v>68</v>
      </c>
      <c r="F262" s="20" t="s">
        <v>67</v>
      </c>
      <c r="G262" s="20" t="s">
        <v>67</v>
      </c>
      <c r="H262" s="20" t="s">
        <v>5924</v>
      </c>
      <c r="I262" s="20" t="s">
        <v>368</v>
      </c>
      <c r="J262" s="22">
        <v>1</v>
      </c>
      <c r="K262" s="21" t="s">
        <v>5925</v>
      </c>
    </row>
    <row r="263" spans="1:11" ht="16">
      <c r="A263" s="22">
        <v>2764</v>
      </c>
      <c r="B263" s="20" t="s">
        <v>5926</v>
      </c>
      <c r="C263" s="20" t="s">
        <v>5084</v>
      </c>
      <c r="D263" s="22">
        <v>1199</v>
      </c>
      <c r="E263" s="20" t="s">
        <v>68</v>
      </c>
      <c r="F263" s="20" t="s">
        <v>68</v>
      </c>
      <c r="G263" s="20" t="s">
        <v>67</v>
      </c>
      <c r="H263" s="20" t="s">
        <v>5927</v>
      </c>
      <c r="I263" s="20" t="s">
        <v>5928</v>
      </c>
      <c r="J263" s="22">
        <v>1</v>
      </c>
      <c r="K263" s="21" t="s">
        <v>5929</v>
      </c>
    </row>
    <row r="264" spans="1:11" ht="16">
      <c r="A264" s="22">
        <v>2765</v>
      </c>
      <c r="B264" s="20" t="s">
        <v>5930</v>
      </c>
      <c r="C264" s="20" t="s">
        <v>5084</v>
      </c>
      <c r="D264" s="22">
        <v>1227</v>
      </c>
      <c r="E264" s="20" t="s">
        <v>68</v>
      </c>
      <c r="F264" s="20" t="s">
        <v>68</v>
      </c>
      <c r="G264" s="20" t="s">
        <v>67</v>
      </c>
      <c r="H264" s="20" t="s">
        <v>5931</v>
      </c>
      <c r="I264" s="20" t="s">
        <v>262</v>
      </c>
      <c r="J264" s="22">
        <v>1</v>
      </c>
      <c r="K264" s="21" t="s">
        <v>5932</v>
      </c>
    </row>
    <row r="265" spans="1:11" ht="16">
      <c r="A265" s="22">
        <v>2766</v>
      </c>
      <c r="B265" s="20" t="s">
        <v>5933</v>
      </c>
      <c r="C265" s="20" t="s">
        <v>5084</v>
      </c>
      <c r="D265" s="22">
        <v>1200</v>
      </c>
      <c r="E265" s="20" t="s">
        <v>68</v>
      </c>
      <c r="F265" s="20" t="s">
        <v>68</v>
      </c>
      <c r="G265" s="20" t="s">
        <v>67</v>
      </c>
      <c r="H265" s="20" t="s">
        <v>5934</v>
      </c>
      <c r="I265" s="20" t="s">
        <v>263</v>
      </c>
      <c r="J265" s="22">
        <v>1</v>
      </c>
      <c r="K265" s="21" t="s">
        <v>5932</v>
      </c>
    </row>
    <row r="266" spans="1:11" ht="16">
      <c r="A266" s="22">
        <v>2767</v>
      </c>
      <c r="B266" s="20" t="s">
        <v>5935</v>
      </c>
      <c r="C266" s="20" t="s">
        <v>5084</v>
      </c>
      <c r="D266" s="22">
        <v>1132</v>
      </c>
      <c r="E266" s="20" t="s">
        <v>68</v>
      </c>
      <c r="F266" s="20" t="s">
        <v>68</v>
      </c>
      <c r="G266" s="20" t="s">
        <v>67</v>
      </c>
      <c r="H266" s="20" t="s">
        <v>5936</v>
      </c>
      <c r="I266" s="20" t="s">
        <v>4</v>
      </c>
      <c r="J266" s="22">
        <v>1</v>
      </c>
      <c r="K266" s="21" t="s">
        <v>5937</v>
      </c>
    </row>
    <row r="267" spans="1:11" ht="16">
      <c r="A267" s="22">
        <v>2768</v>
      </c>
      <c r="B267" s="20" t="s">
        <v>5938</v>
      </c>
      <c r="C267" s="20" t="s">
        <v>5084</v>
      </c>
      <c r="D267" s="22">
        <v>1136</v>
      </c>
      <c r="E267" s="20" t="s">
        <v>67</v>
      </c>
      <c r="F267" s="20" t="s">
        <v>67</v>
      </c>
      <c r="G267" s="20" t="s">
        <v>67</v>
      </c>
      <c r="H267" s="20" t="s">
        <v>5939</v>
      </c>
      <c r="I267" s="20" t="s">
        <v>292</v>
      </c>
      <c r="J267" s="22">
        <v>1</v>
      </c>
      <c r="K267" s="21" t="s">
        <v>5940</v>
      </c>
    </row>
    <row r="268" spans="1:11" ht="16">
      <c r="A268" s="22">
        <v>2769</v>
      </c>
      <c r="B268" s="20" t="s">
        <v>5941</v>
      </c>
      <c r="C268" s="20" t="s">
        <v>5084</v>
      </c>
      <c r="D268" s="22"/>
      <c r="E268" s="20" t="s">
        <v>67</v>
      </c>
      <c r="F268" s="20" t="s">
        <v>67</v>
      </c>
      <c r="G268" s="20" t="s">
        <v>67</v>
      </c>
      <c r="H268" s="20" t="s">
        <v>5314</v>
      </c>
      <c r="I268" s="20" t="s">
        <v>292</v>
      </c>
      <c r="J268" s="22">
        <v>1</v>
      </c>
      <c r="K268" s="21" t="s">
        <v>5940</v>
      </c>
    </row>
    <row r="269" spans="1:11" ht="16">
      <c r="A269" s="22">
        <v>2770</v>
      </c>
      <c r="B269" s="20" t="s">
        <v>5942</v>
      </c>
      <c r="C269" s="20" t="s">
        <v>5084</v>
      </c>
      <c r="D269" s="22">
        <v>1213</v>
      </c>
      <c r="E269" s="20" t="s">
        <v>67</v>
      </c>
      <c r="F269" s="20" t="s">
        <v>67</v>
      </c>
      <c r="G269" s="20" t="s">
        <v>67</v>
      </c>
      <c r="H269" s="20" t="s">
        <v>5943</v>
      </c>
      <c r="I269" s="20" t="s">
        <v>292</v>
      </c>
      <c r="J269" s="22">
        <v>1</v>
      </c>
      <c r="K269" s="21" t="s">
        <v>5944</v>
      </c>
    </row>
    <row r="270" spans="1:11" ht="16">
      <c r="A270" s="22">
        <v>2771</v>
      </c>
      <c r="B270" s="20" t="s">
        <v>5945</v>
      </c>
      <c r="C270" s="20" t="s">
        <v>5084</v>
      </c>
      <c r="D270" s="22">
        <v>1202</v>
      </c>
      <c r="E270" s="20" t="s">
        <v>68</v>
      </c>
      <c r="F270" s="20" t="s">
        <v>68</v>
      </c>
      <c r="G270" s="20" t="s">
        <v>67</v>
      </c>
      <c r="H270" s="20" t="s">
        <v>5946</v>
      </c>
      <c r="I270" s="20" t="s">
        <v>264</v>
      </c>
      <c r="J270" s="22">
        <v>1</v>
      </c>
      <c r="K270" s="21" t="s">
        <v>5947</v>
      </c>
    </row>
    <row r="271" spans="1:11" ht="16">
      <c r="A271" s="22">
        <v>2772</v>
      </c>
      <c r="B271" s="20" t="s">
        <v>5948</v>
      </c>
      <c r="C271" s="20" t="s">
        <v>5084</v>
      </c>
      <c r="D271" s="22"/>
      <c r="E271" s="20" t="s">
        <v>68</v>
      </c>
      <c r="F271" s="20" t="s">
        <v>68</v>
      </c>
      <c r="G271" s="20" t="s">
        <v>67</v>
      </c>
      <c r="H271" s="20" t="s">
        <v>5949</v>
      </c>
      <c r="I271" s="20" t="s">
        <v>265</v>
      </c>
      <c r="J271" s="22">
        <v>1</v>
      </c>
      <c r="K271" s="21" t="s">
        <v>5947</v>
      </c>
    </row>
    <row r="272" spans="1:11" ht="16">
      <c r="A272" s="22">
        <v>2773</v>
      </c>
      <c r="B272" s="20" t="s">
        <v>5950</v>
      </c>
      <c r="C272" s="20" t="s">
        <v>5084</v>
      </c>
      <c r="D272" s="22"/>
      <c r="E272" s="20" t="s">
        <v>68</v>
      </c>
      <c r="F272" s="20" t="s">
        <v>67</v>
      </c>
      <c r="G272" s="20" t="s">
        <v>67</v>
      </c>
      <c r="H272" s="20" t="s">
        <v>292</v>
      </c>
      <c r="I272" s="20" t="s">
        <v>292</v>
      </c>
      <c r="J272" s="22">
        <v>1</v>
      </c>
      <c r="K272" s="21" t="s">
        <v>5947</v>
      </c>
    </row>
    <row r="273" spans="1:11" ht="16">
      <c r="A273" s="22">
        <v>2774</v>
      </c>
      <c r="B273" s="20" t="s">
        <v>5951</v>
      </c>
      <c r="C273" s="20" t="s">
        <v>5084</v>
      </c>
      <c r="D273" s="22">
        <v>1225</v>
      </c>
      <c r="E273" s="20" t="s">
        <v>68</v>
      </c>
      <c r="F273" s="20" t="s">
        <v>67</v>
      </c>
      <c r="G273" s="20" t="s">
        <v>67</v>
      </c>
      <c r="H273" s="20" t="s">
        <v>5952</v>
      </c>
      <c r="I273" s="20" t="s">
        <v>4</v>
      </c>
      <c r="J273" s="22">
        <v>1</v>
      </c>
      <c r="K273" s="21" t="s">
        <v>5953</v>
      </c>
    </row>
    <row r="274" spans="1:11" ht="16">
      <c r="A274" s="22">
        <v>2775</v>
      </c>
      <c r="B274" s="20" t="s">
        <v>5954</v>
      </c>
      <c r="C274" s="20" t="s">
        <v>5084</v>
      </c>
      <c r="D274" s="22"/>
      <c r="E274" s="20" t="s">
        <v>68</v>
      </c>
      <c r="F274" s="20" t="s">
        <v>67</v>
      </c>
      <c r="G274" s="20" t="s">
        <v>67</v>
      </c>
      <c r="H274" s="20" t="s">
        <v>292</v>
      </c>
      <c r="I274" s="20" t="s">
        <v>292</v>
      </c>
      <c r="J274" s="22">
        <v>1</v>
      </c>
      <c r="K274" s="21" t="s">
        <v>5955</v>
      </c>
    </row>
    <row r="275" spans="1:11" ht="16">
      <c r="A275" s="22">
        <v>2776</v>
      </c>
      <c r="B275" s="20" t="s">
        <v>5956</v>
      </c>
      <c r="C275" s="20" t="s">
        <v>5084</v>
      </c>
      <c r="D275" s="22">
        <v>1218</v>
      </c>
      <c r="E275" s="20" t="s">
        <v>67</v>
      </c>
      <c r="F275" s="20" t="s">
        <v>67</v>
      </c>
      <c r="G275" s="20" t="s">
        <v>67</v>
      </c>
      <c r="H275" s="20" t="s">
        <v>5957</v>
      </c>
      <c r="I275" s="20" t="s">
        <v>292</v>
      </c>
      <c r="J275" s="22">
        <v>1</v>
      </c>
      <c r="K275" s="21" t="s">
        <v>5955</v>
      </c>
    </row>
    <row r="276" spans="1:11" ht="16">
      <c r="A276" s="22">
        <v>2777</v>
      </c>
      <c r="B276" s="20" t="s">
        <v>5958</v>
      </c>
      <c r="C276" s="20" t="s">
        <v>5084</v>
      </c>
      <c r="D276" s="22">
        <v>1188</v>
      </c>
      <c r="E276" s="20" t="s">
        <v>68</v>
      </c>
      <c r="F276" s="20" t="s">
        <v>67</v>
      </c>
      <c r="G276" s="20" t="s">
        <v>67</v>
      </c>
      <c r="H276" s="20" t="s">
        <v>5959</v>
      </c>
      <c r="I276" s="20" t="s">
        <v>4</v>
      </c>
      <c r="J276" s="22">
        <v>1</v>
      </c>
      <c r="K276" s="21" t="s">
        <v>5960</v>
      </c>
    </row>
    <row r="277" spans="1:11" ht="16">
      <c r="A277" s="22">
        <v>2778</v>
      </c>
      <c r="B277" s="20" t="s">
        <v>5961</v>
      </c>
      <c r="C277" s="20" t="s">
        <v>5084</v>
      </c>
      <c r="D277" s="22">
        <v>1182</v>
      </c>
      <c r="E277" s="20" t="s">
        <v>68</v>
      </c>
      <c r="F277" s="20" t="s">
        <v>67</v>
      </c>
      <c r="G277" s="20" t="s">
        <v>67</v>
      </c>
      <c r="H277" s="20" t="s">
        <v>5962</v>
      </c>
      <c r="I277" s="20" t="s">
        <v>292</v>
      </c>
      <c r="J277" s="22">
        <v>1</v>
      </c>
      <c r="K277" s="21" t="s">
        <v>5960</v>
      </c>
    </row>
    <row r="278" spans="1:11" ht="16">
      <c r="A278" s="22">
        <v>2779</v>
      </c>
      <c r="B278" s="20" t="s">
        <v>5963</v>
      </c>
      <c r="C278" s="20" t="s">
        <v>5084</v>
      </c>
      <c r="D278" s="22"/>
      <c r="E278" s="20" t="s">
        <v>68</v>
      </c>
      <c r="F278" s="20" t="s">
        <v>67</v>
      </c>
      <c r="G278" s="20" t="s">
        <v>67</v>
      </c>
      <c r="H278" s="20" t="s">
        <v>292</v>
      </c>
      <c r="I278" s="20" t="s">
        <v>292</v>
      </c>
      <c r="J278" s="22">
        <v>1</v>
      </c>
      <c r="K278" s="21" t="s">
        <v>5960</v>
      </c>
    </row>
    <row r="279" spans="1:11" ht="16">
      <c r="A279" s="22">
        <v>2780</v>
      </c>
      <c r="B279" s="20" t="s">
        <v>5964</v>
      </c>
      <c r="C279" s="20" t="s">
        <v>5084</v>
      </c>
      <c r="D279" s="22">
        <v>1229</v>
      </c>
      <c r="E279" s="20" t="s">
        <v>68</v>
      </c>
      <c r="F279" s="20" t="s">
        <v>67</v>
      </c>
      <c r="G279" s="20" t="s">
        <v>67</v>
      </c>
      <c r="H279" s="20" t="s">
        <v>5965</v>
      </c>
      <c r="I279" s="20" t="s">
        <v>292</v>
      </c>
      <c r="J279" s="22">
        <v>1</v>
      </c>
      <c r="K279" s="21" t="s">
        <v>5960</v>
      </c>
    </row>
    <row r="280" spans="1:11" ht="16">
      <c r="A280" s="22">
        <v>2781</v>
      </c>
      <c r="B280" s="20" t="s">
        <v>5966</v>
      </c>
      <c r="C280" s="20" t="s">
        <v>5084</v>
      </c>
      <c r="D280" s="22"/>
      <c r="E280" s="20" t="s">
        <v>68</v>
      </c>
      <c r="F280" s="20" t="s">
        <v>67</v>
      </c>
      <c r="G280" s="20" t="s">
        <v>67</v>
      </c>
      <c r="H280" s="20" t="s">
        <v>4</v>
      </c>
      <c r="I280" s="20" t="s">
        <v>4</v>
      </c>
      <c r="J280" s="22">
        <v>1</v>
      </c>
      <c r="K280" s="21" t="s">
        <v>5960</v>
      </c>
    </row>
    <row r="281" spans="1:11" ht="16">
      <c r="A281" s="22">
        <v>2782</v>
      </c>
      <c r="B281" s="20" t="s">
        <v>5967</v>
      </c>
      <c r="C281" s="20" t="s">
        <v>5084</v>
      </c>
      <c r="D281" s="22"/>
      <c r="E281" s="20" t="s">
        <v>68</v>
      </c>
      <c r="F281" s="20" t="s">
        <v>67</v>
      </c>
      <c r="G281" s="20" t="s">
        <v>67</v>
      </c>
      <c r="H281" s="20" t="s">
        <v>4</v>
      </c>
      <c r="I281" s="20" t="s">
        <v>4</v>
      </c>
      <c r="J281" s="22">
        <v>1</v>
      </c>
      <c r="K281" s="21" t="s">
        <v>5960</v>
      </c>
    </row>
    <row r="282" spans="1:11" ht="16">
      <c r="A282" s="22">
        <v>2783</v>
      </c>
      <c r="B282" s="20" t="s">
        <v>5968</v>
      </c>
      <c r="C282" s="20" t="s">
        <v>5084</v>
      </c>
      <c r="D282" s="22">
        <v>1211</v>
      </c>
      <c r="E282" s="20" t="s">
        <v>68</v>
      </c>
      <c r="F282" s="20" t="s">
        <v>67</v>
      </c>
      <c r="G282" s="20" t="s">
        <v>67</v>
      </c>
      <c r="H282" s="20" t="s">
        <v>5969</v>
      </c>
      <c r="I282" s="20" t="s">
        <v>265</v>
      </c>
      <c r="J282" s="22">
        <v>1</v>
      </c>
      <c r="K282" s="21" t="s">
        <v>5970</v>
      </c>
    </row>
    <row r="283" spans="1:11" ht="16">
      <c r="A283" s="22">
        <v>2784</v>
      </c>
      <c r="B283" s="20" t="s">
        <v>5971</v>
      </c>
      <c r="C283" s="20" t="s">
        <v>5084</v>
      </c>
      <c r="D283" s="22">
        <v>1182</v>
      </c>
      <c r="E283" s="20" t="s">
        <v>68</v>
      </c>
      <c r="F283" s="20" t="s">
        <v>67</v>
      </c>
      <c r="G283" s="20" t="s">
        <v>67</v>
      </c>
      <c r="H283" s="20" t="s">
        <v>5972</v>
      </c>
      <c r="I283" s="20" t="s">
        <v>292</v>
      </c>
      <c r="J283" s="22">
        <v>1</v>
      </c>
      <c r="K283" s="21" t="s">
        <v>5960</v>
      </c>
    </row>
    <row r="284" spans="1:11" ht="16">
      <c r="A284" s="22">
        <v>2785</v>
      </c>
      <c r="B284" s="20" t="s">
        <v>5973</v>
      </c>
      <c r="C284" s="20" t="s">
        <v>5084</v>
      </c>
      <c r="D284" s="22"/>
      <c r="E284" s="20" t="s">
        <v>68</v>
      </c>
      <c r="F284" s="20" t="s">
        <v>67</v>
      </c>
      <c r="G284" s="20" t="s">
        <v>67</v>
      </c>
      <c r="H284" s="20" t="s">
        <v>292</v>
      </c>
      <c r="I284" s="20" t="s">
        <v>292</v>
      </c>
      <c r="J284" s="22">
        <v>1</v>
      </c>
      <c r="K284" s="21" t="s">
        <v>5960</v>
      </c>
    </row>
    <row r="285" spans="1:11" ht="16">
      <c r="A285" s="22">
        <v>2786</v>
      </c>
      <c r="B285" s="20" t="s">
        <v>5974</v>
      </c>
      <c r="C285" s="20" t="s">
        <v>5084</v>
      </c>
      <c r="D285" s="22">
        <v>1179</v>
      </c>
      <c r="E285" s="20" t="s">
        <v>68</v>
      </c>
      <c r="F285" s="20" t="s">
        <v>67</v>
      </c>
      <c r="G285" s="20" t="s">
        <v>67</v>
      </c>
      <c r="H285" s="20" t="s">
        <v>5975</v>
      </c>
      <c r="I285" s="20" t="s">
        <v>292</v>
      </c>
      <c r="J285" s="22">
        <v>1</v>
      </c>
      <c r="K285" s="21" t="s">
        <v>5976</v>
      </c>
    </row>
    <row r="286" spans="1:11" ht="16">
      <c r="A286" s="22">
        <v>2787</v>
      </c>
      <c r="B286" s="20" t="s">
        <v>5977</v>
      </c>
      <c r="C286" s="20" t="s">
        <v>5084</v>
      </c>
      <c r="D286" s="22">
        <v>1216</v>
      </c>
      <c r="E286" s="20" t="s">
        <v>68</v>
      </c>
      <c r="F286" s="20" t="s">
        <v>67</v>
      </c>
      <c r="G286" s="20" t="s">
        <v>67</v>
      </c>
      <c r="H286" s="20" t="s">
        <v>5978</v>
      </c>
      <c r="I286" s="20" t="s">
        <v>369</v>
      </c>
      <c r="J286" s="22">
        <v>2</v>
      </c>
      <c r="K286" s="21" t="s">
        <v>5979</v>
      </c>
    </row>
    <row r="287" spans="1:11" ht="16">
      <c r="A287" s="22">
        <v>2788</v>
      </c>
      <c r="B287" s="20" t="s">
        <v>5980</v>
      </c>
      <c r="C287" s="20" t="s">
        <v>5084</v>
      </c>
      <c r="D287" s="22">
        <v>1236</v>
      </c>
      <c r="E287" s="20" t="s">
        <v>4</v>
      </c>
      <c r="F287" s="20" t="s">
        <v>67</v>
      </c>
      <c r="G287" s="20" t="s">
        <v>67</v>
      </c>
      <c r="H287" s="20" t="s">
        <v>5981</v>
      </c>
      <c r="I287" s="20" t="s">
        <v>292</v>
      </c>
      <c r="J287" s="22">
        <v>1</v>
      </c>
      <c r="K287" s="21" t="s">
        <v>5982</v>
      </c>
    </row>
    <row r="288" spans="1:11" ht="16">
      <c r="A288" s="22">
        <v>2804</v>
      </c>
      <c r="B288" s="20" t="s">
        <v>5983</v>
      </c>
      <c r="C288" s="20" t="s">
        <v>5084</v>
      </c>
      <c r="D288" s="22"/>
      <c r="E288" s="20" t="s">
        <v>68</v>
      </c>
      <c r="F288" s="20" t="s">
        <v>67</v>
      </c>
      <c r="G288" s="20" t="s">
        <v>67</v>
      </c>
      <c r="H288" s="20" t="s">
        <v>292</v>
      </c>
      <c r="I288" s="20" t="s">
        <v>292</v>
      </c>
      <c r="J288" s="22">
        <v>1</v>
      </c>
      <c r="K288" s="21" t="s">
        <v>5984</v>
      </c>
    </row>
    <row r="289" spans="1:11" ht="16">
      <c r="A289" s="22">
        <v>2805</v>
      </c>
      <c r="B289" s="20" t="s">
        <v>5985</v>
      </c>
      <c r="C289" s="20" t="s">
        <v>5084</v>
      </c>
      <c r="D289" s="22">
        <v>1126</v>
      </c>
      <c r="E289" s="20" t="s">
        <v>67</v>
      </c>
      <c r="F289" s="20" t="s">
        <v>67</v>
      </c>
      <c r="G289" s="20" t="s">
        <v>67</v>
      </c>
      <c r="H289" s="20" t="s">
        <v>5986</v>
      </c>
      <c r="I289" s="20" t="s">
        <v>292</v>
      </c>
      <c r="J289" s="22">
        <v>1</v>
      </c>
      <c r="K289" s="21" t="s">
        <v>5987</v>
      </c>
    </row>
    <row r="290" spans="1:11" ht="16">
      <c r="A290" s="22">
        <v>2807</v>
      </c>
      <c r="B290" s="20" t="s">
        <v>5988</v>
      </c>
      <c r="C290" s="20" t="s">
        <v>5084</v>
      </c>
      <c r="D290" s="22"/>
      <c r="E290" s="20" t="s">
        <v>68</v>
      </c>
      <c r="F290" s="20" t="s">
        <v>67</v>
      </c>
      <c r="G290" s="20" t="s">
        <v>67</v>
      </c>
      <c r="H290" s="20" t="s">
        <v>292</v>
      </c>
      <c r="I290" s="20" t="s">
        <v>292</v>
      </c>
      <c r="J290" s="22">
        <v>1</v>
      </c>
      <c r="K290" s="21" t="s">
        <v>5987</v>
      </c>
    </row>
    <row r="291" spans="1:11" ht="16">
      <c r="A291" s="22">
        <v>2811</v>
      </c>
      <c r="B291" s="20" t="s">
        <v>5989</v>
      </c>
      <c r="C291" s="20" t="s">
        <v>5084</v>
      </c>
      <c r="D291" s="22">
        <v>1200</v>
      </c>
      <c r="E291" s="20" t="s">
        <v>68</v>
      </c>
      <c r="F291" s="20" t="s">
        <v>67</v>
      </c>
      <c r="G291" s="20" t="s">
        <v>67</v>
      </c>
      <c r="H291" s="20" t="s">
        <v>5990</v>
      </c>
      <c r="I291" s="20" t="s">
        <v>292</v>
      </c>
      <c r="J291" s="22">
        <v>1</v>
      </c>
      <c r="K291" s="21" t="s">
        <v>5987</v>
      </c>
    </row>
    <row r="292" spans="1:11" ht="16">
      <c r="A292" s="22">
        <v>2812</v>
      </c>
      <c r="B292" s="20" t="s">
        <v>5991</v>
      </c>
      <c r="C292" s="20" t="s">
        <v>5084</v>
      </c>
      <c r="D292" s="22"/>
      <c r="E292" s="20" t="s">
        <v>68</v>
      </c>
      <c r="F292" s="20" t="s">
        <v>67</v>
      </c>
      <c r="G292" s="20" t="s">
        <v>67</v>
      </c>
      <c r="H292" s="20" t="s">
        <v>292</v>
      </c>
      <c r="I292" s="20" t="s">
        <v>292</v>
      </c>
      <c r="J292" s="22">
        <v>1</v>
      </c>
      <c r="K292" s="21" t="s">
        <v>5992</v>
      </c>
    </row>
    <row r="293" spans="1:11" ht="16">
      <c r="A293" s="22">
        <v>2816</v>
      </c>
      <c r="B293" s="20" t="s">
        <v>5993</v>
      </c>
      <c r="C293" s="20" t="s">
        <v>5084</v>
      </c>
      <c r="D293" s="22">
        <v>1211</v>
      </c>
      <c r="E293" s="20" t="s">
        <v>67</v>
      </c>
      <c r="F293" s="20" t="s">
        <v>67</v>
      </c>
      <c r="G293" s="20" t="s">
        <v>67</v>
      </c>
      <c r="H293" s="20" t="s">
        <v>5994</v>
      </c>
      <c r="I293" s="20" t="s">
        <v>292</v>
      </c>
      <c r="J293" s="22">
        <v>1</v>
      </c>
      <c r="K293" s="21" t="s">
        <v>5995</v>
      </c>
    </row>
    <row r="294" spans="1:11" ht="16">
      <c r="A294" s="22">
        <v>2817</v>
      </c>
      <c r="B294" s="20" t="s">
        <v>5996</v>
      </c>
      <c r="C294" s="20" t="s">
        <v>5084</v>
      </c>
      <c r="D294" s="22"/>
      <c r="E294" s="20" t="s">
        <v>68</v>
      </c>
      <c r="F294" s="20" t="s">
        <v>67</v>
      </c>
      <c r="G294" s="20" t="s">
        <v>67</v>
      </c>
      <c r="H294" s="20" t="s">
        <v>292</v>
      </c>
      <c r="I294" s="20" t="s">
        <v>292</v>
      </c>
      <c r="J294" s="22">
        <v>1</v>
      </c>
      <c r="K294" s="21" t="s">
        <v>5997</v>
      </c>
    </row>
    <row r="295" spans="1:11" ht="16">
      <c r="A295" s="22">
        <v>2818</v>
      </c>
      <c r="B295" s="20" t="s">
        <v>5998</v>
      </c>
      <c r="C295" s="20" t="s">
        <v>5084</v>
      </c>
      <c r="D295" s="22"/>
      <c r="E295" s="20" t="s">
        <v>68</v>
      </c>
      <c r="F295" s="20" t="s">
        <v>67</v>
      </c>
      <c r="G295" s="20" t="s">
        <v>67</v>
      </c>
      <c r="H295" s="20" t="s">
        <v>292</v>
      </c>
      <c r="I295" s="20" t="s">
        <v>292</v>
      </c>
      <c r="J295" s="22">
        <v>3</v>
      </c>
      <c r="K295" s="21" t="s">
        <v>5997</v>
      </c>
    </row>
    <row r="296" spans="1:11" ht="16">
      <c r="A296" s="22">
        <v>2819</v>
      </c>
      <c r="B296" s="20" t="s">
        <v>5999</v>
      </c>
      <c r="C296" s="20" t="s">
        <v>5084</v>
      </c>
      <c r="D296" s="22">
        <v>1211</v>
      </c>
      <c r="E296" s="20" t="s">
        <v>68</v>
      </c>
      <c r="F296" s="20" t="s">
        <v>67</v>
      </c>
      <c r="G296" s="20" t="s">
        <v>68</v>
      </c>
      <c r="H296" s="20" t="s">
        <v>6000</v>
      </c>
      <c r="I296" s="20" t="s">
        <v>370</v>
      </c>
      <c r="J296" s="22">
        <v>1</v>
      </c>
      <c r="K296" s="21" t="s">
        <v>6001</v>
      </c>
    </row>
    <row r="297" spans="1:11" ht="16">
      <c r="A297" s="22">
        <v>2821</v>
      </c>
      <c r="B297" s="20" t="s">
        <v>6002</v>
      </c>
      <c r="C297" s="20" t="s">
        <v>5084</v>
      </c>
      <c r="D297" s="22"/>
      <c r="E297" s="20" t="s">
        <v>68</v>
      </c>
      <c r="F297" s="20" t="s">
        <v>67</v>
      </c>
      <c r="G297" s="20" t="s">
        <v>67</v>
      </c>
      <c r="H297" s="20" t="s">
        <v>292</v>
      </c>
      <c r="I297" s="20" t="s">
        <v>292</v>
      </c>
      <c r="J297" s="22">
        <v>1</v>
      </c>
      <c r="K297" s="21" t="s">
        <v>6003</v>
      </c>
    </row>
    <row r="298" spans="1:11" ht="16">
      <c r="A298" s="22">
        <v>2822</v>
      </c>
      <c r="B298" s="20" t="s">
        <v>6004</v>
      </c>
      <c r="C298" s="20" t="s">
        <v>5084</v>
      </c>
      <c r="D298" s="22"/>
      <c r="E298" s="20" t="s">
        <v>68</v>
      </c>
      <c r="F298" s="20" t="s">
        <v>67</v>
      </c>
      <c r="G298" s="20" t="s">
        <v>67</v>
      </c>
      <c r="H298" s="20" t="s">
        <v>292</v>
      </c>
      <c r="I298" s="20" t="s">
        <v>292</v>
      </c>
      <c r="J298" s="22">
        <v>1</v>
      </c>
      <c r="K298" s="21" t="s">
        <v>6003</v>
      </c>
    </row>
    <row r="299" spans="1:11" ht="16">
      <c r="A299" s="22">
        <v>2823</v>
      </c>
      <c r="B299" s="20" t="s">
        <v>6005</v>
      </c>
      <c r="C299" s="20" t="s">
        <v>5084</v>
      </c>
      <c r="D299" s="22">
        <v>1184</v>
      </c>
      <c r="E299" s="20" t="s">
        <v>68</v>
      </c>
      <c r="F299" s="20" t="s">
        <v>67</v>
      </c>
      <c r="G299" s="20" t="s">
        <v>67</v>
      </c>
      <c r="H299" s="20" t="s">
        <v>6006</v>
      </c>
      <c r="I299" s="20" t="s">
        <v>292</v>
      </c>
      <c r="J299" s="22">
        <v>1</v>
      </c>
      <c r="K299" s="21" t="s">
        <v>6003</v>
      </c>
    </row>
    <row r="300" spans="1:11" ht="16">
      <c r="A300" s="22">
        <v>2824</v>
      </c>
      <c r="B300" s="20" t="s">
        <v>6007</v>
      </c>
      <c r="C300" s="20" t="s">
        <v>5084</v>
      </c>
      <c r="D300" s="22"/>
      <c r="E300" s="20" t="s">
        <v>68</v>
      </c>
      <c r="F300" s="20" t="s">
        <v>67</v>
      </c>
      <c r="G300" s="20" t="s">
        <v>67</v>
      </c>
      <c r="H300" s="20" t="s">
        <v>292</v>
      </c>
      <c r="I300" s="20" t="s">
        <v>292</v>
      </c>
      <c r="J300" s="22">
        <v>1</v>
      </c>
      <c r="K300" s="21" t="s">
        <v>6003</v>
      </c>
    </row>
    <row r="301" spans="1:11" ht="16">
      <c r="A301" s="22">
        <v>2826</v>
      </c>
      <c r="B301" s="20" t="s">
        <v>6008</v>
      </c>
      <c r="C301" s="20" t="s">
        <v>5084</v>
      </c>
      <c r="D301" s="22"/>
      <c r="E301" s="20" t="s">
        <v>68</v>
      </c>
      <c r="F301" s="20" t="s">
        <v>67</v>
      </c>
      <c r="G301" s="20" t="s">
        <v>67</v>
      </c>
      <c r="H301" s="20" t="s">
        <v>292</v>
      </c>
      <c r="I301" s="20" t="s">
        <v>292</v>
      </c>
      <c r="J301" s="22">
        <v>1</v>
      </c>
      <c r="K301" s="21" t="s">
        <v>6003</v>
      </c>
    </row>
    <row r="302" spans="1:11" ht="16">
      <c r="A302" s="22">
        <v>2834</v>
      </c>
      <c r="B302" s="20" t="s">
        <v>6009</v>
      </c>
      <c r="C302" s="20" t="s">
        <v>5084</v>
      </c>
      <c r="D302" s="22">
        <v>1163</v>
      </c>
      <c r="E302" s="20" t="s">
        <v>4</v>
      </c>
      <c r="F302" s="20" t="s">
        <v>67</v>
      </c>
      <c r="G302" s="20" t="s">
        <v>67</v>
      </c>
      <c r="H302" s="20" t="s">
        <v>4</v>
      </c>
      <c r="I302" s="20" t="s">
        <v>4</v>
      </c>
      <c r="J302" s="22">
        <v>1</v>
      </c>
      <c r="K302" s="21" t="s">
        <v>6010</v>
      </c>
    </row>
    <row r="303" spans="1:11" ht="16">
      <c r="A303" s="22">
        <v>2835</v>
      </c>
      <c r="B303" s="20" t="s">
        <v>6011</v>
      </c>
      <c r="C303" s="20" t="s">
        <v>5084</v>
      </c>
      <c r="D303" s="22"/>
      <c r="E303" s="20" t="s">
        <v>68</v>
      </c>
      <c r="F303" s="20" t="s">
        <v>67</v>
      </c>
      <c r="G303" s="20" t="s">
        <v>67</v>
      </c>
      <c r="H303" s="20" t="s">
        <v>4</v>
      </c>
      <c r="I303" s="20" t="s">
        <v>292</v>
      </c>
      <c r="J303" s="22">
        <v>1</v>
      </c>
      <c r="K303" s="21" t="s">
        <v>6010</v>
      </c>
    </row>
    <row r="304" spans="1:11" ht="16">
      <c r="A304" s="22">
        <v>2840</v>
      </c>
      <c r="B304" s="20" t="s">
        <v>6012</v>
      </c>
      <c r="C304" s="20" t="s">
        <v>5084</v>
      </c>
      <c r="D304" s="22"/>
      <c r="E304" s="20" t="s">
        <v>68</v>
      </c>
      <c r="F304" s="20" t="s">
        <v>67</v>
      </c>
      <c r="G304" s="20" t="s">
        <v>67</v>
      </c>
      <c r="H304" s="20" t="s">
        <v>292</v>
      </c>
      <c r="I304" s="20" t="s">
        <v>292</v>
      </c>
      <c r="J304" s="22">
        <v>1</v>
      </c>
      <c r="K304" s="21" t="s">
        <v>6010</v>
      </c>
    </row>
    <row r="305" spans="1:11" ht="16">
      <c r="A305" s="22">
        <v>2859</v>
      </c>
      <c r="B305" s="20" t="s">
        <v>6013</v>
      </c>
      <c r="C305" s="20" t="s">
        <v>5084</v>
      </c>
      <c r="D305" s="22"/>
      <c r="E305" s="20" t="s">
        <v>68</v>
      </c>
      <c r="F305" s="20" t="s">
        <v>67</v>
      </c>
      <c r="G305" s="20" t="s">
        <v>67</v>
      </c>
      <c r="H305" s="20" t="s">
        <v>292</v>
      </c>
      <c r="I305" s="20" t="s">
        <v>292</v>
      </c>
      <c r="J305" s="22">
        <v>1</v>
      </c>
      <c r="K305" s="21" t="s">
        <v>6014</v>
      </c>
    </row>
    <row r="306" spans="1:11" ht="16">
      <c r="A306" s="22">
        <v>2861</v>
      </c>
      <c r="B306" s="20" t="s">
        <v>6015</v>
      </c>
      <c r="C306" s="20" t="s">
        <v>5084</v>
      </c>
      <c r="D306" s="22"/>
      <c r="E306" s="20" t="s">
        <v>68</v>
      </c>
      <c r="F306" s="20" t="s">
        <v>67</v>
      </c>
      <c r="G306" s="20" t="s">
        <v>67</v>
      </c>
      <c r="H306" s="20" t="s">
        <v>292</v>
      </c>
      <c r="I306" s="20" t="s">
        <v>292</v>
      </c>
      <c r="J306" s="22">
        <v>1</v>
      </c>
      <c r="K306" s="21" t="s">
        <v>6016</v>
      </c>
    </row>
    <row r="307" spans="1:11" ht="16">
      <c r="A307" s="22">
        <v>2862</v>
      </c>
      <c r="B307" s="20" t="s">
        <v>6017</v>
      </c>
      <c r="C307" s="20" t="s">
        <v>5084</v>
      </c>
      <c r="D307" s="22"/>
      <c r="E307" s="20" t="s">
        <v>68</v>
      </c>
      <c r="F307" s="20" t="s">
        <v>67</v>
      </c>
      <c r="G307" s="20" t="s">
        <v>67</v>
      </c>
      <c r="H307" s="20" t="s">
        <v>292</v>
      </c>
      <c r="I307" s="20" t="s">
        <v>292</v>
      </c>
      <c r="J307" s="22">
        <v>1</v>
      </c>
      <c r="K307" s="21" t="s">
        <v>6016</v>
      </c>
    </row>
    <row r="308" spans="1:11" ht="16">
      <c r="A308" s="22">
        <v>2863</v>
      </c>
      <c r="B308" s="20" t="s">
        <v>6018</v>
      </c>
      <c r="C308" s="20" t="s">
        <v>5084</v>
      </c>
      <c r="D308" s="22"/>
      <c r="E308" s="20" t="s">
        <v>68</v>
      </c>
      <c r="F308" s="20" t="s">
        <v>67</v>
      </c>
      <c r="G308" s="20" t="s">
        <v>67</v>
      </c>
      <c r="H308" s="20" t="s">
        <v>292</v>
      </c>
      <c r="I308" s="20" t="s">
        <v>292</v>
      </c>
      <c r="J308" s="22">
        <v>1</v>
      </c>
      <c r="K308" s="21" t="s">
        <v>6016</v>
      </c>
    </row>
    <row r="309" spans="1:11" ht="16">
      <c r="A309" s="22">
        <v>2864</v>
      </c>
      <c r="B309" s="20" t="s">
        <v>6019</v>
      </c>
      <c r="C309" s="20" t="s">
        <v>5084</v>
      </c>
      <c r="D309" s="22"/>
      <c r="E309" s="20" t="s">
        <v>68</v>
      </c>
      <c r="F309" s="20" t="s">
        <v>67</v>
      </c>
      <c r="G309" s="20" t="s">
        <v>67</v>
      </c>
      <c r="H309" s="20" t="s">
        <v>292</v>
      </c>
      <c r="I309" s="20" t="s">
        <v>292</v>
      </c>
      <c r="J309" s="22">
        <v>1</v>
      </c>
      <c r="K309" s="21" t="s">
        <v>6016</v>
      </c>
    </row>
    <row r="310" spans="1:11" ht="16">
      <c r="A310" s="22">
        <v>2866</v>
      </c>
      <c r="B310" s="20" t="s">
        <v>6020</v>
      </c>
      <c r="C310" s="20" t="s">
        <v>5084</v>
      </c>
      <c r="D310" s="22">
        <v>1160</v>
      </c>
      <c r="E310" s="20" t="s">
        <v>68</v>
      </c>
      <c r="F310" s="20" t="s">
        <v>67</v>
      </c>
      <c r="G310" s="20" t="s">
        <v>67</v>
      </c>
      <c r="H310" s="20" t="s">
        <v>292</v>
      </c>
      <c r="I310" s="20" t="s">
        <v>292</v>
      </c>
      <c r="J310" s="22">
        <v>1</v>
      </c>
      <c r="K310" s="21" t="s">
        <v>6021</v>
      </c>
    </row>
    <row r="311" spans="1:11" ht="16">
      <c r="A311" s="22">
        <v>2867</v>
      </c>
      <c r="B311" s="20" t="s">
        <v>6022</v>
      </c>
      <c r="C311" s="20" t="s">
        <v>5084</v>
      </c>
      <c r="D311" s="22">
        <v>1160</v>
      </c>
      <c r="E311" s="20" t="s">
        <v>67</v>
      </c>
      <c r="F311" s="20" t="s">
        <v>67</v>
      </c>
      <c r="G311" s="20" t="s">
        <v>67</v>
      </c>
      <c r="H311" s="20" t="s">
        <v>292</v>
      </c>
      <c r="I311" s="20" t="s">
        <v>292</v>
      </c>
      <c r="J311" s="22">
        <v>1</v>
      </c>
      <c r="K311" s="21" t="s">
        <v>6021</v>
      </c>
    </row>
    <row r="312" spans="1:11" ht="16">
      <c r="A312" s="22">
        <v>2868</v>
      </c>
      <c r="B312" s="20" t="s">
        <v>6023</v>
      </c>
      <c r="C312" s="20" t="s">
        <v>5084</v>
      </c>
      <c r="D312" s="22">
        <v>1160</v>
      </c>
      <c r="E312" s="20" t="s">
        <v>68</v>
      </c>
      <c r="F312" s="20" t="s">
        <v>67</v>
      </c>
      <c r="G312" s="20" t="s">
        <v>67</v>
      </c>
      <c r="H312" s="20" t="s">
        <v>292</v>
      </c>
      <c r="I312" s="20" t="s">
        <v>292</v>
      </c>
      <c r="J312" s="22">
        <v>1</v>
      </c>
      <c r="K312" s="21" t="s">
        <v>6021</v>
      </c>
    </row>
    <row r="313" spans="1:11" ht="16">
      <c r="A313" s="22">
        <v>2869</v>
      </c>
      <c r="B313" s="20" t="s">
        <v>6024</v>
      </c>
      <c r="C313" s="20" t="s">
        <v>5084</v>
      </c>
      <c r="D313" s="22"/>
      <c r="E313" s="20" t="s">
        <v>68</v>
      </c>
      <c r="F313" s="20" t="s">
        <v>67</v>
      </c>
      <c r="G313" s="20" t="s">
        <v>67</v>
      </c>
      <c r="H313" s="20" t="s">
        <v>292</v>
      </c>
      <c r="I313" s="20" t="s">
        <v>292</v>
      </c>
      <c r="J313" s="22">
        <v>1</v>
      </c>
      <c r="K313" s="21" t="s">
        <v>6025</v>
      </c>
    </row>
    <row r="314" spans="1:11" ht="16">
      <c r="A314" s="22">
        <v>2870</v>
      </c>
      <c r="B314" s="20" t="s">
        <v>6026</v>
      </c>
      <c r="C314" s="20" t="s">
        <v>5084</v>
      </c>
      <c r="D314" s="22"/>
      <c r="E314" s="20" t="s">
        <v>68</v>
      </c>
      <c r="F314" s="20" t="s">
        <v>67</v>
      </c>
      <c r="G314" s="20" t="s">
        <v>67</v>
      </c>
      <c r="H314" s="20" t="s">
        <v>292</v>
      </c>
      <c r="I314" s="20" t="s">
        <v>292</v>
      </c>
      <c r="J314" s="22">
        <v>1</v>
      </c>
      <c r="K314" s="21" t="s">
        <v>6025</v>
      </c>
    </row>
    <row r="315" spans="1:11" ht="16">
      <c r="A315" s="22">
        <v>2875</v>
      </c>
      <c r="B315" s="20" t="s">
        <v>6027</v>
      </c>
      <c r="C315" s="20" t="s">
        <v>5084</v>
      </c>
      <c r="D315" s="22"/>
      <c r="E315" s="20" t="s">
        <v>68</v>
      </c>
      <c r="F315" s="20" t="s">
        <v>67</v>
      </c>
      <c r="G315" s="20" t="s">
        <v>67</v>
      </c>
      <c r="H315" s="20" t="s">
        <v>292</v>
      </c>
      <c r="I315" s="20" t="s">
        <v>292</v>
      </c>
      <c r="J315" s="22">
        <v>1</v>
      </c>
      <c r="K315" s="21" t="s">
        <v>6028</v>
      </c>
    </row>
    <row r="316" spans="1:11" ht="16">
      <c r="A316" s="22">
        <v>2876</v>
      </c>
      <c r="B316" s="20" t="s">
        <v>6029</v>
      </c>
      <c r="C316" s="20" t="s">
        <v>5084</v>
      </c>
      <c r="D316" s="22"/>
      <c r="E316" s="20" t="s">
        <v>68</v>
      </c>
      <c r="F316" s="20" t="s">
        <v>67</v>
      </c>
      <c r="G316" s="20" t="s">
        <v>67</v>
      </c>
      <c r="H316" s="20" t="s">
        <v>292</v>
      </c>
      <c r="I316" s="20" t="s">
        <v>292</v>
      </c>
      <c r="J316" s="22">
        <v>1</v>
      </c>
      <c r="K316" s="21" t="s">
        <v>6030</v>
      </c>
    </row>
    <row r="317" spans="1:11" ht="16">
      <c r="A317" s="22">
        <v>2877</v>
      </c>
      <c r="B317" s="20" t="s">
        <v>6031</v>
      </c>
      <c r="C317" s="20" t="s">
        <v>5084</v>
      </c>
      <c r="D317" s="22"/>
      <c r="E317" s="20" t="s">
        <v>68</v>
      </c>
      <c r="F317" s="20" t="s">
        <v>67</v>
      </c>
      <c r="G317" s="20" t="s">
        <v>67</v>
      </c>
      <c r="H317" s="20" t="s">
        <v>292</v>
      </c>
      <c r="I317" s="20" t="s">
        <v>292</v>
      </c>
      <c r="J317" s="22">
        <v>1</v>
      </c>
      <c r="K317" s="21" t="s">
        <v>6032</v>
      </c>
    </row>
    <row r="318" spans="1:11" ht="16">
      <c r="A318" s="22">
        <v>2878</v>
      </c>
      <c r="B318" s="20" t="s">
        <v>6033</v>
      </c>
      <c r="C318" s="20" t="s">
        <v>5084</v>
      </c>
      <c r="D318" s="22">
        <v>1156</v>
      </c>
      <c r="E318" s="20" t="s">
        <v>68</v>
      </c>
      <c r="F318" s="20" t="s">
        <v>67</v>
      </c>
      <c r="G318" s="20" t="s">
        <v>67</v>
      </c>
      <c r="H318" s="20" t="s">
        <v>292</v>
      </c>
      <c r="I318" s="20" t="s">
        <v>292</v>
      </c>
      <c r="J318" s="22">
        <v>1</v>
      </c>
      <c r="K318" s="21" t="s">
        <v>6034</v>
      </c>
    </row>
    <row r="319" spans="1:11" ht="16">
      <c r="A319" s="22">
        <v>2879</v>
      </c>
      <c r="B319" s="20" t="s">
        <v>6035</v>
      </c>
      <c r="C319" s="20" t="s">
        <v>5084</v>
      </c>
      <c r="D319" s="22"/>
      <c r="E319" s="20" t="s">
        <v>68</v>
      </c>
      <c r="F319" s="20" t="s">
        <v>67</v>
      </c>
      <c r="G319" s="20" t="s">
        <v>67</v>
      </c>
      <c r="H319" s="20" t="s">
        <v>292</v>
      </c>
      <c r="I319" s="20" t="s">
        <v>292</v>
      </c>
      <c r="J319" s="22">
        <v>1</v>
      </c>
      <c r="K319" s="21" t="s">
        <v>6036</v>
      </c>
    </row>
    <row r="320" spans="1:11" ht="16">
      <c r="A320" s="22">
        <v>2880</v>
      </c>
      <c r="B320" s="20" t="s">
        <v>6037</v>
      </c>
      <c r="C320" s="20" t="s">
        <v>5084</v>
      </c>
      <c r="D320" s="22"/>
      <c r="E320" s="20" t="s">
        <v>68</v>
      </c>
      <c r="F320" s="20" t="s">
        <v>67</v>
      </c>
      <c r="G320" s="20" t="s">
        <v>67</v>
      </c>
      <c r="H320" s="20" t="s">
        <v>292</v>
      </c>
      <c r="I320" s="20" t="s">
        <v>292</v>
      </c>
      <c r="J320" s="22">
        <v>1</v>
      </c>
      <c r="K320" s="21" t="s">
        <v>6036</v>
      </c>
    </row>
    <row r="321" spans="1:11" ht="16">
      <c r="A321" s="22">
        <v>2881</v>
      </c>
      <c r="B321" s="20" t="s">
        <v>6038</v>
      </c>
      <c r="C321" s="20" t="s">
        <v>5084</v>
      </c>
      <c r="D321" s="22"/>
      <c r="E321" s="20" t="s">
        <v>68</v>
      </c>
      <c r="F321" s="20" t="s">
        <v>67</v>
      </c>
      <c r="G321" s="20" t="s">
        <v>67</v>
      </c>
      <c r="H321" s="20" t="s">
        <v>292</v>
      </c>
      <c r="I321" s="20" t="s">
        <v>292</v>
      </c>
      <c r="J321" s="22">
        <v>1</v>
      </c>
      <c r="K321" s="21" t="s">
        <v>6036</v>
      </c>
    </row>
    <row r="322" spans="1:11" ht="16">
      <c r="A322" s="22">
        <v>2882</v>
      </c>
      <c r="B322" s="20" t="s">
        <v>6039</v>
      </c>
      <c r="C322" s="20" t="s">
        <v>5084</v>
      </c>
      <c r="D322" s="22"/>
      <c r="E322" s="20" t="s">
        <v>68</v>
      </c>
      <c r="F322" s="20" t="s">
        <v>67</v>
      </c>
      <c r="G322" s="20" t="s">
        <v>67</v>
      </c>
      <c r="H322" s="20" t="s">
        <v>292</v>
      </c>
      <c r="I322" s="20" t="s">
        <v>292</v>
      </c>
      <c r="J322" s="22">
        <v>1</v>
      </c>
      <c r="K322" s="21" t="s">
        <v>6036</v>
      </c>
    </row>
    <row r="323" spans="1:11" ht="16">
      <c r="A323" s="22">
        <v>2883</v>
      </c>
      <c r="B323" s="20" t="s">
        <v>6040</v>
      </c>
      <c r="C323" s="20" t="s">
        <v>5084</v>
      </c>
      <c r="D323" s="22"/>
      <c r="E323" s="20" t="s">
        <v>68</v>
      </c>
      <c r="F323" s="20" t="s">
        <v>67</v>
      </c>
      <c r="G323" s="20" t="s">
        <v>67</v>
      </c>
      <c r="H323" s="20" t="s">
        <v>292</v>
      </c>
      <c r="I323" s="20" t="s">
        <v>292</v>
      </c>
      <c r="J323" s="22">
        <v>1</v>
      </c>
      <c r="K323" s="21" t="s">
        <v>6041</v>
      </c>
    </row>
    <row r="324" spans="1:11" ht="16">
      <c r="A324" s="22">
        <v>2884</v>
      </c>
      <c r="B324" s="20" t="s">
        <v>6042</v>
      </c>
      <c r="C324" s="20" t="s">
        <v>5084</v>
      </c>
      <c r="D324" s="22"/>
      <c r="E324" s="20" t="s">
        <v>68</v>
      </c>
      <c r="F324" s="20" t="s">
        <v>67</v>
      </c>
      <c r="G324" s="20" t="s">
        <v>67</v>
      </c>
      <c r="H324" s="20" t="s">
        <v>292</v>
      </c>
      <c r="I324" s="20" t="s">
        <v>292</v>
      </c>
      <c r="J324" s="22">
        <v>1</v>
      </c>
      <c r="K324" s="21" t="s">
        <v>6041</v>
      </c>
    </row>
    <row r="325" spans="1:11" ht="16">
      <c r="A325" s="22">
        <v>2885</v>
      </c>
      <c r="B325" s="20" t="s">
        <v>6043</v>
      </c>
      <c r="C325" s="20" t="s">
        <v>5084</v>
      </c>
      <c r="D325" s="22"/>
      <c r="E325" s="20" t="s">
        <v>68</v>
      </c>
      <c r="F325" s="20" t="s">
        <v>67</v>
      </c>
      <c r="G325" s="20" t="s">
        <v>67</v>
      </c>
      <c r="H325" s="20" t="s">
        <v>292</v>
      </c>
      <c r="I325" s="20" t="s">
        <v>292</v>
      </c>
      <c r="J325" s="22">
        <v>1</v>
      </c>
      <c r="K325" s="21" t="s">
        <v>6044</v>
      </c>
    </row>
    <row r="326" spans="1:11" ht="16">
      <c r="A326" s="22">
        <v>2886</v>
      </c>
      <c r="B326" s="20" t="s">
        <v>6045</v>
      </c>
      <c r="C326" s="20" t="s">
        <v>5084</v>
      </c>
      <c r="D326" s="22"/>
      <c r="E326" s="20" t="s">
        <v>67</v>
      </c>
      <c r="F326" s="20" t="s">
        <v>67</v>
      </c>
      <c r="G326" s="20" t="s">
        <v>67</v>
      </c>
      <c r="H326" s="20" t="s">
        <v>4</v>
      </c>
      <c r="I326" s="20" t="s">
        <v>292</v>
      </c>
      <c r="J326" s="22">
        <v>1</v>
      </c>
      <c r="K326" s="21" t="s">
        <v>6046</v>
      </c>
    </row>
    <row r="327" spans="1:11" ht="16">
      <c r="A327" s="22">
        <v>2887</v>
      </c>
      <c r="B327" s="20" t="s">
        <v>6047</v>
      </c>
      <c r="C327" s="20" t="s">
        <v>5084</v>
      </c>
      <c r="D327" s="22"/>
      <c r="E327" s="20" t="s">
        <v>68</v>
      </c>
      <c r="F327" s="20" t="s">
        <v>67</v>
      </c>
      <c r="G327" s="20" t="s">
        <v>67</v>
      </c>
      <c r="H327" s="20" t="s">
        <v>292</v>
      </c>
      <c r="I327" s="20" t="s">
        <v>292</v>
      </c>
      <c r="J327" s="22">
        <v>1</v>
      </c>
      <c r="K327" s="21" t="s">
        <v>6048</v>
      </c>
    </row>
    <row r="328" spans="1:11" ht="16">
      <c r="A328" s="22">
        <v>2888</v>
      </c>
      <c r="B328" s="20" t="s">
        <v>6049</v>
      </c>
      <c r="C328" s="20" t="s">
        <v>5084</v>
      </c>
      <c r="D328" s="22"/>
      <c r="E328" s="20" t="s">
        <v>68</v>
      </c>
      <c r="F328" s="20" t="s">
        <v>67</v>
      </c>
      <c r="G328" s="20" t="s">
        <v>67</v>
      </c>
      <c r="H328" s="20" t="s">
        <v>292</v>
      </c>
      <c r="I328" s="20" t="s">
        <v>292</v>
      </c>
      <c r="J328" s="22">
        <v>1</v>
      </c>
      <c r="K328" s="21" t="s">
        <v>6050</v>
      </c>
    </row>
    <row r="329" spans="1:11" ht="16">
      <c r="A329" s="22">
        <v>2889</v>
      </c>
      <c r="B329" s="20" t="s">
        <v>6051</v>
      </c>
      <c r="C329" s="20" t="s">
        <v>5084</v>
      </c>
      <c r="D329" s="22"/>
      <c r="E329" s="20" t="s">
        <v>68</v>
      </c>
      <c r="F329" s="20" t="s">
        <v>67</v>
      </c>
      <c r="G329" s="20" t="s">
        <v>67</v>
      </c>
      <c r="H329" s="20" t="s">
        <v>292</v>
      </c>
      <c r="I329" s="20" t="s">
        <v>292</v>
      </c>
      <c r="J329" s="22">
        <v>1</v>
      </c>
      <c r="K329" s="21" t="s">
        <v>6050</v>
      </c>
    </row>
    <row r="330" spans="1:11" ht="16">
      <c r="A330" s="22">
        <v>2890</v>
      </c>
      <c r="B330" s="20" t="s">
        <v>6052</v>
      </c>
      <c r="C330" s="20" t="s">
        <v>5084</v>
      </c>
      <c r="D330" s="22"/>
      <c r="E330" s="20" t="s">
        <v>68</v>
      </c>
      <c r="F330" s="20" t="s">
        <v>67</v>
      </c>
      <c r="G330" s="20" t="s">
        <v>67</v>
      </c>
      <c r="H330" s="20" t="s">
        <v>292</v>
      </c>
      <c r="I330" s="20" t="s">
        <v>292</v>
      </c>
      <c r="J330" s="22">
        <v>1</v>
      </c>
      <c r="K330" s="21" t="s">
        <v>6050</v>
      </c>
    </row>
    <row r="331" spans="1:11" ht="16">
      <c r="A331" s="22">
        <v>2891</v>
      </c>
      <c r="B331" s="20" t="s">
        <v>6053</v>
      </c>
      <c r="C331" s="20" t="s">
        <v>5084</v>
      </c>
      <c r="D331" s="22"/>
      <c r="E331" s="20" t="s">
        <v>68</v>
      </c>
      <c r="F331" s="20" t="s">
        <v>67</v>
      </c>
      <c r="G331" s="20" t="s">
        <v>67</v>
      </c>
      <c r="H331" s="20" t="s">
        <v>292</v>
      </c>
      <c r="I331" s="20" t="s">
        <v>292</v>
      </c>
      <c r="J331" s="22">
        <v>1</v>
      </c>
      <c r="K331" s="21" t="s">
        <v>6050</v>
      </c>
    </row>
    <row r="332" spans="1:11" ht="16">
      <c r="A332" s="22">
        <v>2892</v>
      </c>
      <c r="B332" s="20" t="s">
        <v>6054</v>
      </c>
      <c r="C332" s="20" t="s">
        <v>5084</v>
      </c>
      <c r="D332" s="22"/>
      <c r="E332" s="20" t="s">
        <v>68</v>
      </c>
      <c r="F332" s="20" t="s">
        <v>67</v>
      </c>
      <c r="G332" s="20" t="s">
        <v>67</v>
      </c>
      <c r="H332" s="20" t="s">
        <v>292</v>
      </c>
      <c r="I332" s="20" t="s">
        <v>292</v>
      </c>
      <c r="J332" s="22">
        <v>1</v>
      </c>
      <c r="K332" s="21" t="s">
        <v>6055</v>
      </c>
    </row>
    <row r="333" spans="1:11" ht="16">
      <c r="A333" s="22">
        <v>2893</v>
      </c>
      <c r="B333" s="20" t="s">
        <v>6056</v>
      </c>
      <c r="C333" s="20" t="s">
        <v>5084</v>
      </c>
      <c r="D333" s="22"/>
      <c r="E333" s="20" t="s">
        <v>68</v>
      </c>
      <c r="F333" s="20" t="s">
        <v>67</v>
      </c>
      <c r="G333" s="20" t="s">
        <v>67</v>
      </c>
      <c r="H333" s="20" t="s">
        <v>4</v>
      </c>
      <c r="I333" s="20" t="s">
        <v>4</v>
      </c>
      <c r="J333" s="22">
        <v>1</v>
      </c>
      <c r="K333" s="21" t="s">
        <v>6055</v>
      </c>
    </row>
    <row r="334" spans="1:11" ht="16">
      <c r="A334" s="22">
        <v>2894</v>
      </c>
      <c r="B334" s="20" t="s">
        <v>6057</v>
      </c>
      <c r="C334" s="20" t="s">
        <v>5084</v>
      </c>
      <c r="D334" s="22"/>
      <c r="E334" s="20" t="s">
        <v>67</v>
      </c>
      <c r="F334" s="20" t="s">
        <v>67</v>
      </c>
      <c r="G334" s="20" t="s">
        <v>67</v>
      </c>
      <c r="H334" s="20" t="s">
        <v>292</v>
      </c>
      <c r="I334" s="20" t="s">
        <v>292</v>
      </c>
      <c r="J334" s="22">
        <v>1</v>
      </c>
      <c r="K334" s="21" t="s">
        <v>6055</v>
      </c>
    </row>
    <row r="335" spans="1:11" ht="16">
      <c r="A335" s="22">
        <v>2903</v>
      </c>
      <c r="B335" s="20" t="s">
        <v>6058</v>
      </c>
      <c r="C335" s="20" t="s">
        <v>5084</v>
      </c>
      <c r="D335" s="22"/>
      <c r="E335" s="20" t="s">
        <v>67</v>
      </c>
      <c r="F335" s="20" t="s">
        <v>67</v>
      </c>
      <c r="G335" s="20" t="s">
        <v>67</v>
      </c>
      <c r="H335" s="20" t="s">
        <v>292</v>
      </c>
      <c r="I335" s="20" t="s">
        <v>292</v>
      </c>
      <c r="J335" s="22">
        <v>1</v>
      </c>
      <c r="K335" s="21" t="s">
        <v>6048</v>
      </c>
    </row>
    <row r="336" spans="1:11" ht="16">
      <c r="A336" s="22">
        <v>2904</v>
      </c>
      <c r="B336" s="20" t="s">
        <v>6059</v>
      </c>
      <c r="C336" s="20" t="s">
        <v>5084</v>
      </c>
      <c r="D336" s="22"/>
      <c r="E336" s="20" t="s">
        <v>68</v>
      </c>
      <c r="F336" s="20" t="s">
        <v>67</v>
      </c>
      <c r="G336" s="20" t="s">
        <v>67</v>
      </c>
      <c r="H336" s="20" t="s">
        <v>292</v>
      </c>
      <c r="I336" s="20" t="s">
        <v>292</v>
      </c>
      <c r="J336" s="22">
        <v>1</v>
      </c>
      <c r="K336" s="21" t="s">
        <v>6048</v>
      </c>
    </row>
    <row r="337" spans="1:11" ht="16">
      <c r="A337" s="22">
        <v>2907</v>
      </c>
      <c r="B337" s="20" t="s">
        <v>6060</v>
      </c>
      <c r="C337" s="20" t="s">
        <v>5084</v>
      </c>
      <c r="D337" s="22"/>
      <c r="E337" s="20" t="s">
        <v>68</v>
      </c>
      <c r="F337" s="20" t="s">
        <v>67</v>
      </c>
      <c r="G337" s="20" t="s">
        <v>67</v>
      </c>
      <c r="H337" s="20" t="s">
        <v>292</v>
      </c>
      <c r="I337" s="20" t="s">
        <v>292</v>
      </c>
      <c r="J337" s="22">
        <v>1</v>
      </c>
      <c r="K337" s="21" t="s">
        <v>6061</v>
      </c>
    </row>
    <row r="338" spans="1:11" ht="16">
      <c r="A338" s="22">
        <v>2922</v>
      </c>
      <c r="B338" s="20" t="s">
        <v>6062</v>
      </c>
      <c r="C338" s="20" t="s">
        <v>5084</v>
      </c>
      <c r="D338" s="22"/>
      <c r="E338" s="20" t="s">
        <v>68</v>
      </c>
      <c r="F338" s="20" t="s">
        <v>67</v>
      </c>
      <c r="G338" s="20" t="s">
        <v>67</v>
      </c>
      <c r="H338" s="20" t="s">
        <v>292</v>
      </c>
      <c r="I338" s="20" t="s">
        <v>292</v>
      </c>
      <c r="J338" s="22">
        <v>1</v>
      </c>
      <c r="K338" s="21" t="s">
        <v>6063</v>
      </c>
    </row>
    <row r="339" spans="1:11" ht="16">
      <c r="A339" s="22">
        <v>2923</v>
      </c>
      <c r="B339" s="20" t="s">
        <v>6064</v>
      </c>
      <c r="C339" s="20" t="s">
        <v>5084</v>
      </c>
      <c r="D339" s="22"/>
      <c r="E339" s="20" t="s">
        <v>4</v>
      </c>
      <c r="F339" s="20" t="s">
        <v>67</v>
      </c>
      <c r="G339" s="20" t="s">
        <v>67</v>
      </c>
      <c r="H339" s="20" t="s">
        <v>292</v>
      </c>
      <c r="I339" s="20" t="s">
        <v>292</v>
      </c>
      <c r="J339" s="22">
        <v>1</v>
      </c>
      <c r="K339" s="21" t="s">
        <v>6063</v>
      </c>
    </row>
    <row r="340" spans="1:11" ht="16">
      <c r="A340" s="22">
        <v>2924</v>
      </c>
      <c r="B340" s="20" t="s">
        <v>6065</v>
      </c>
      <c r="C340" s="20" t="s">
        <v>5084</v>
      </c>
      <c r="D340" s="22"/>
      <c r="E340" s="20" t="s">
        <v>4</v>
      </c>
      <c r="F340" s="20" t="s">
        <v>67</v>
      </c>
      <c r="G340" s="20" t="s">
        <v>67</v>
      </c>
      <c r="H340" s="20" t="s">
        <v>292</v>
      </c>
      <c r="I340" s="20" t="s">
        <v>292</v>
      </c>
      <c r="J340" s="22">
        <v>1</v>
      </c>
      <c r="K340" s="21" t="s">
        <v>6063</v>
      </c>
    </row>
    <row r="341" spans="1:11" ht="16">
      <c r="A341" s="22">
        <v>2925</v>
      </c>
      <c r="B341" s="20" t="s">
        <v>6066</v>
      </c>
      <c r="C341" s="20" t="s">
        <v>5084</v>
      </c>
      <c r="D341" s="22"/>
      <c r="E341" s="20" t="s">
        <v>4</v>
      </c>
      <c r="F341" s="20" t="s">
        <v>67</v>
      </c>
      <c r="G341" s="20" t="s">
        <v>67</v>
      </c>
      <c r="H341" s="20" t="s">
        <v>292</v>
      </c>
      <c r="I341" s="20" t="s">
        <v>292</v>
      </c>
      <c r="J341" s="22">
        <v>1</v>
      </c>
      <c r="K341" s="21" t="s">
        <v>6063</v>
      </c>
    </row>
    <row r="342" spans="1:11" ht="16">
      <c r="A342" s="22">
        <v>2926</v>
      </c>
      <c r="B342" s="20" t="s">
        <v>6067</v>
      </c>
      <c r="C342" s="20" t="s">
        <v>5084</v>
      </c>
      <c r="D342" s="22"/>
      <c r="E342" s="20" t="s">
        <v>68</v>
      </c>
      <c r="F342" s="20" t="s">
        <v>67</v>
      </c>
      <c r="G342" s="20" t="s">
        <v>67</v>
      </c>
      <c r="H342" s="20" t="s">
        <v>292</v>
      </c>
      <c r="I342" s="20" t="s">
        <v>292</v>
      </c>
      <c r="J342" s="22">
        <v>1</v>
      </c>
      <c r="K342" s="21" t="s">
        <v>6063</v>
      </c>
    </row>
    <row r="343" spans="1:11" ht="16">
      <c r="A343" s="22">
        <v>2927</v>
      </c>
      <c r="B343" s="20" t="s">
        <v>6068</v>
      </c>
      <c r="C343" s="20" t="s">
        <v>5084</v>
      </c>
      <c r="D343" s="22"/>
      <c r="E343" s="20" t="s">
        <v>68</v>
      </c>
      <c r="F343" s="20" t="s">
        <v>67</v>
      </c>
      <c r="G343" s="20" t="s">
        <v>67</v>
      </c>
      <c r="H343" s="20" t="s">
        <v>292</v>
      </c>
      <c r="I343" s="20" t="s">
        <v>292</v>
      </c>
      <c r="J343" s="22">
        <v>1</v>
      </c>
      <c r="K343" s="21" t="s">
        <v>6063</v>
      </c>
    </row>
    <row r="344" spans="1:11" ht="16">
      <c r="A344" s="22">
        <v>2928</v>
      </c>
      <c r="B344" s="20" t="s">
        <v>6069</v>
      </c>
      <c r="C344" s="20" t="s">
        <v>5084</v>
      </c>
      <c r="D344" s="22"/>
      <c r="E344" s="20" t="s">
        <v>4</v>
      </c>
      <c r="F344" s="20" t="s">
        <v>67</v>
      </c>
      <c r="G344" s="20" t="s">
        <v>67</v>
      </c>
      <c r="H344" s="20" t="s">
        <v>292</v>
      </c>
      <c r="I344" s="20" t="s">
        <v>292</v>
      </c>
      <c r="J344" s="22">
        <v>1</v>
      </c>
      <c r="K344" s="21" t="s">
        <v>6063</v>
      </c>
    </row>
    <row r="345" spans="1:11" ht="16">
      <c r="A345" s="22">
        <v>2934</v>
      </c>
      <c r="B345" s="20" t="s">
        <v>6070</v>
      </c>
      <c r="C345" s="20" t="s">
        <v>5084</v>
      </c>
      <c r="D345" s="22"/>
      <c r="E345" s="20" t="s">
        <v>68</v>
      </c>
      <c r="F345" s="20" t="s">
        <v>67</v>
      </c>
      <c r="G345" s="20" t="s">
        <v>67</v>
      </c>
      <c r="H345" s="20" t="s">
        <v>292</v>
      </c>
      <c r="I345" s="20" t="s">
        <v>292</v>
      </c>
      <c r="J345" s="22">
        <v>1</v>
      </c>
      <c r="K345" s="21" t="s">
        <v>6071</v>
      </c>
    </row>
    <row r="346" spans="1:11" ht="16">
      <c r="A346" s="22">
        <v>2935</v>
      </c>
      <c r="B346" s="20" t="s">
        <v>6072</v>
      </c>
      <c r="C346" s="20" t="s">
        <v>5084</v>
      </c>
      <c r="D346" s="22"/>
      <c r="E346" s="20" t="s">
        <v>68</v>
      </c>
      <c r="F346" s="20" t="s">
        <v>67</v>
      </c>
      <c r="G346" s="20" t="s">
        <v>67</v>
      </c>
      <c r="H346" s="20" t="s">
        <v>292</v>
      </c>
      <c r="I346" s="20" t="s">
        <v>292</v>
      </c>
      <c r="J346" s="22">
        <v>1</v>
      </c>
      <c r="K346" s="21" t="s">
        <v>6071</v>
      </c>
    </row>
    <row r="347" spans="1:11" ht="16">
      <c r="A347" s="22">
        <v>2936</v>
      </c>
      <c r="B347" s="20" t="s">
        <v>6073</v>
      </c>
      <c r="C347" s="20" t="s">
        <v>5084</v>
      </c>
      <c r="D347" s="22"/>
      <c r="E347" s="20" t="s">
        <v>68</v>
      </c>
      <c r="F347" s="20" t="s">
        <v>67</v>
      </c>
      <c r="G347" s="20" t="s">
        <v>67</v>
      </c>
      <c r="H347" s="20" t="s">
        <v>4</v>
      </c>
      <c r="I347" s="20" t="s">
        <v>4</v>
      </c>
      <c r="J347" s="22">
        <v>1</v>
      </c>
      <c r="K347" s="21" t="s">
        <v>6071</v>
      </c>
    </row>
    <row r="348" spans="1:11" ht="16">
      <c r="A348" s="22">
        <v>2937</v>
      </c>
      <c r="B348" s="20" t="s">
        <v>6074</v>
      </c>
      <c r="C348" s="20" t="s">
        <v>5084</v>
      </c>
      <c r="D348" s="22"/>
      <c r="E348" s="20" t="s">
        <v>68</v>
      </c>
      <c r="F348" s="20" t="s">
        <v>67</v>
      </c>
      <c r="G348" s="20" t="s">
        <v>67</v>
      </c>
      <c r="H348" s="20" t="s">
        <v>292</v>
      </c>
      <c r="I348" s="20" t="s">
        <v>292</v>
      </c>
      <c r="J348" s="22">
        <v>1</v>
      </c>
      <c r="K348" s="21" t="s">
        <v>6071</v>
      </c>
    </row>
    <row r="349" spans="1:11" ht="16">
      <c r="A349" s="22">
        <v>2938</v>
      </c>
      <c r="B349" s="20" t="s">
        <v>6075</v>
      </c>
      <c r="C349" s="20" t="s">
        <v>5084</v>
      </c>
      <c r="D349" s="22"/>
      <c r="E349" s="20" t="s">
        <v>68</v>
      </c>
      <c r="F349" s="20" t="s">
        <v>67</v>
      </c>
      <c r="G349" s="20" t="s">
        <v>67</v>
      </c>
      <c r="H349" s="20" t="s">
        <v>292</v>
      </c>
      <c r="I349" s="20" t="s">
        <v>292</v>
      </c>
      <c r="J349" s="22">
        <v>2</v>
      </c>
      <c r="K349" s="21" t="s">
        <v>6071</v>
      </c>
    </row>
    <row r="350" spans="1:11" ht="16">
      <c r="A350" s="22">
        <v>2940</v>
      </c>
      <c r="B350" s="20" t="s">
        <v>6076</v>
      </c>
      <c r="C350" s="20" t="s">
        <v>5084</v>
      </c>
      <c r="D350" s="22"/>
      <c r="E350" s="20" t="s">
        <v>68</v>
      </c>
      <c r="F350" s="20" t="s">
        <v>67</v>
      </c>
      <c r="G350" s="20" t="s">
        <v>67</v>
      </c>
      <c r="H350" s="20" t="s">
        <v>292</v>
      </c>
      <c r="I350" s="20" t="s">
        <v>292</v>
      </c>
      <c r="J350" s="22">
        <v>5</v>
      </c>
      <c r="K350" s="21" t="s">
        <v>6071</v>
      </c>
    </row>
    <row r="351" spans="1:11" ht="16">
      <c r="A351" s="22">
        <v>2941</v>
      </c>
      <c r="B351" s="20" t="s">
        <v>6077</v>
      </c>
      <c r="C351" s="20" t="s">
        <v>5084</v>
      </c>
      <c r="D351" s="22"/>
      <c r="E351" s="20" t="s">
        <v>68</v>
      </c>
      <c r="F351" s="20" t="s">
        <v>67</v>
      </c>
      <c r="G351" s="20" t="s">
        <v>67</v>
      </c>
      <c r="H351" s="20" t="s">
        <v>292</v>
      </c>
      <c r="I351" s="20" t="s">
        <v>292</v>
      </c>
      <c r="J351" s="22">
        <v>1</v>
      </c>
      <c r="K351" s="21" t="s">
        <v>6078</v>
      </c>
    </row>
    <row r="352" spans="1:11" ht="16">
      <c r="A352" s="22">
        <v>2953</v>
      </c>
      <c r="B352" s="20" t="s">
        <v>6079</v>
      </c>
      <c r="C352" s="20" t="s">
        <v>5084</v>
      </c>
      <c r="D352" s="22"/>
      <c r="E352" s="20" t="s">
        <v>68</v>
      </c>
      <c r="F352" s="20" t="s">
        <v>67</v>
      </c>
      <c r="G352" s="20" t="s">
        <v>67</v>
      </c>
      <c r="H352" s="20" t="s">
        <v>292</v>
      </c>
      <c r="I352" s="20" t="s">
        <v>292</v>
      </c>
      <c r="J352" s="22">
        <v>1</v>
      </c>
      <c r="K352" s="21" t="s">
        <v>6080</v>
      </c>
    </row>
    <row r="353" spans="1:11" ht="16">
      <c r="A353" s="22">
        <v>2965</v>
      </c>
      <c r="B353" s="20" t="s">
        <v>6081</v>
      </c>
      <c r="C353" s="20" t="s">
        <v>5084</v>
      </c>
      <c r="D353" s="22"/>
      <c r="E353" s="20" t="s">
        <v>68</v>
      </c>
      <c r="F353" s="20" t="s">
        <v>67</v>
      </c>
      <c r="G353" s="20" t="s">
        <v>67</v>
      </c>
      <c r="H353" s="20" t="s">
        <v>292</v>
      </c>
      <c r="I353" s="20" t="s">
        <v>292</v>
      </c>
      <c r="J353" s="22">
        <v>1</v>
      </c>
      <c r="K353" s="21" t="s">
        <v>6082</v>
      </c>
    </row>
    <row r="354" spans="1:11" ht="16">
      <c r="A354" s="22">
        <v>2966</v>
      </c>
      <c r="B354" s="20" t="s">
        <v>6083</v>
      </c>
      <c r="C354" s="20" t="s">
        <v>5084</v>
      </c>
      <c r="D354" s="22"/>
      <c r="E354" s="20" t="s">
        <v>68</v>
      </c>
      <c r="F354" s="20" t="s">
        <v>67</v>
      </c>
      <c r="G354" s="20" t="s">
        <v>67</v>
      </c>
      <c r="H354" s="20" t="s">
        <v>292</v>
      </c>
      <c r="I354" s="20" t="s">
        <v>292</v>
      </c>
      <c r="J354" s="22">
        <v>1</v>
      </c>
      <c r="K354" s="21" t="s">
        <v>6082</v>
      </c>
    </row>
    <row r="355" spans="1:11" ht="16">
      <c r="A355" s="22">
        <v>2967</v>
      </c>
      <c r="B355" s="20" t="s">
        <v>6084</v>
      </c>
      <c r="C355" s="20" t="s">
        <v>5084</v>
      </c>
      <c r="D355" s="22"/>
      <c r="E355" s="20" t="s">
        <v>68</v>
      </c>
      <c r="F355" s="20" t="s">
        <v>67</v>
      </c>
      <c r="G355" s="20" t="s">
        <v>67</v>
      </c>
      <c r="H355" s="20" t="s">
        <v>292</v>
      </c>
      <c r="I355" s="20" t="s">
        <v>292</v>
      </c>
      <c r="J355" s="22">
        <v>2</v>
      </c>
      <c r="K355" s="21" t="s">
        <v>6082</v>
      </c>
    </row>
    <row r="356" spans="1:11" ht="16">
      <c r="A356" s="22">
        <v>2968</v>
      </c>
      <c r="B356" s="20" t="s">
        <v>6085</v>
      </c>
      <c r="C356" s="20" t="s">
        <v>5084</v>
      </c>
      <c r="D356" s="22"/>
      <c r="E356" s="20" t="s">
        <v>4</v>
      </c>
      <c r="F356" s="20" t="s">
        <v>67</v>
      </c>
      <c r="G356" s="20" t="s">
        <v>67</v>
      </c>
      <c r="H356" s="20" t="s">
        <v>292</v>
      </c>
      <c r="I356" s="20" t="s">
        <v>292</v>
      </c>
      <c r="J356" s="22">
        <v>1</v>
      </c>
      <c r="K356" s="21" t="s">
        <v>6086</v>
      </c>
    </row>
    <row r="357" spans="1:11" ht="16">
      <c r="A357" s="22">
        <v>2969</v>
      </c>
      <c r="B357" s="20" t="s">
        <v>6087</v>
      </c>
      <c r="C357" s="20" t="s">
        <v>5084</v>
      </c>
      <c r="D357" s="22"/>
      <c r="E357" s="20" t="s">
        <v>4</v>
      </c>
      <c r="F357" s="20" t="s">
        <v>67</v>
      </c>
      <c r="G357" s="20" t="s">
        <v>67</v>
      </c>
      <c r="H357" s="20" t="s">
        <v>292</v>
      </c>
      <c r="I357" s="20" t="s">
        <v>292</v>
      </c>
      <c r="J357" s="22">
        <v>1</v>
      </c>
      <c r="K357" s="21" t="s">
        <v>6086</v>
      </c>
    </row>
    <row r="358" spans="1:11" ht="16">
      <c r="A358" s="22">
        <v>2970</v>
      </c>
      <c r="B358" s="20" t="s">
        <v>6088</v>
      </c>
      <c r="C358" s="20" t="s">
        <v>5084</v>
      </c>
      <c r="D358" s="22">
        <v>1209</v>
      </c>
      <c r="E358" s="20" t="s">
        <v>4</v>
      </c>
      <c r="F358" s="20" t="s">
        <v>67</v>
      </c>
      <c r="G358" s="20" t="s">
        <v>67</v>
      </c>
      <c r="H358" s="20" t="s">
        <v>6089</v>
      </c>
      <c r="I358" s="20" t="s">
        <v>292</v>
      </c>
      <c r="J358" s="22">
        <v>1</v>
      </c>
      <c r="K358" s="21" t="s">
        <v>6086</v>
      </c>
    </row>
    <row r="359" spans="1:11" ht="16">
      <c r="A359" s="22">
        <v>2972</v>
      </c>
      <c r="B359" s="20" t="s">
        <v>6090</v>
      </c>
      <c r="C359" s="20" t="s">
        <v>5084</v>
      </c>
      <c r="D359" s="22"/>
      <c r="E359" s="20" t="s">
        <v>68</v>
      </c>
      <c r="F359" s="20" t="s">
        <v>67</v>
      </c>
      <c r="G359" s="20" t="s">
        <v>67</v>
      </c>
      <c r="H359" s="20" t="s">
        <v>292</v>
      </c>
      <c r="I359" s="20" t="s">
        <v>292</v>
      </c>
      <c r="J359" s="22">
        <v>1</v>
      </c>
      <c r="K359" s="21" t="s">
        <v>6091</v>
      </c>
    </row>
    <row r="360" spans="1:11" ht="16">
      <c r="A360" s="22">
        <v>2991</v>
      </c>
      <c r="B360" s="20" t="s">
        <v>6092</v>
      </c>
      <c r="C360" s="20" t="s">
        <v>5084</v>
      </c>
      <c r="D360" s="22"/>
      <c r="E360" s="20" t="s">
        <v>4</v>
      </c>
      <c r="F360" s="20" t="s">
        <v>67</v>
      </c>
      <c r="G360" s="20" t="s">
        <v>67</v>
      </c>
      <c r="H360" s="20" t="s">
        <v>292</v>
      </c>
      <c r="I360" s="20" t="s">
        <v>292</v>
      </c>
      <c r="J360" s="22">
        <v>1</v>
      </c>
      <c r="K360" s="21" t="s">
        <v>6093</v>
      </c>
    </row>
    <row r="361" spans="1:11" ht="16">
      <c r="A361" s="22">
        <v>2992</v>
      </c>
      <c r="B361" s="20" t="s">
        <v>6094</v>
      </c>
      <c r="C361" s="20" t="s">
        <v>5084</v>
      </c>
      <c r="D361" s="22"/>
      <c r="E361" s="20" t="s">
        <v>68</v>
      </c>
      <c r="F361" s="20" t="s">
        <v>67</v>
      </c>
      <c r="G361" s="20" t="s">
        <v>67</v>
      </c>
      <c r="H361" s="20" t="s">
        <v>292</v>
      </c>
      <c r="I361" s="20" t="s">
        <v>292</v>
      </c>
      <c r="J361" s="22">
        <v>1</v>
      </c>
      <c r="K361" s="21" t="s">
        <v>6093</v>
      </c>
    </row>
    <row r="362" spans="1:11" ht="16">
      <c r="A362" s="22">
        <v>2993</v>
      </c>
      <c r="B362" s="20" t="s">
        <v>6095</v>
      </c>
      <c r="C362" s="20" t="s">
        <v>5084</v>
      </c>
      <c r="D362" s="22"/>
      <c r="E362" s="20" t="s">
        <v>68</v>
      </c>
      <c r="F362" s="20" t="s">
        <v>67</v>
      </c>
      <c r="G362" s="20" t="s">
        <v>67</v>
      </c>
      <c r="H362" s="20" t="s">
        <v>292</v>
      </c>
      <c r="I362" s="20" t="s">
        <v>292</v>
      </c>
      <c r="J362" s="22">
        <v>1</v>
      </c>
      <c r="K362" s="21" t="s">
        <v>6093</v>
      </c>
    </row>
    <row r="363" spans="1:11" ht="16">
      <c r="A363" s="22">
        <v>2994</v>
      </c>
      <c r="B363" s="20" t="s">
        <v>6096</v>
      </c>
      <c r="C363" s="20" t="s">
        <v>5084</v>
      </c>
      <c r="D363" s="22"/>
      <c r="E363" s="20" t="s">
        <v>4</v>
      </c>
      <c r="F363" s="20" t="s">
        <v>67</v>
      </c>
      <c r="G363" s="20" t="s">
        <v>67</v>
      </c>
      <c r="H363" s="20" t="s">
        <v>292</v>
      </c>
      <c r="I363" s="20" t="s">
        <v>292</v>
      </c>
      <c r="J363" s="22">
        <v>1</v>
      </c>
      <c r="K363" s="21" t="s">
        <v>6093</v>
      </c>
    </row>
    <row r="364" spans="1:11" ht="16">
      <c r="A364" s="22">
        <v>2995</v>
      </c>
      <c r="B364" s="20" t="s">
        <v>6097</v>
      </c>
      <c r="C364" s="20" t="s">
        <v>5084</v>
      </c>
      <c r="D364" s="22"/>
      <c r="E364" s="20" t="s">
        <v>4</v>
      </c>
      <c r="F364" s="20" t="s">
        <v>67</v>
      </c>
      <c r="G364" s="20" t="s">
        <v>67</v>
      </c>
      <c r="H364" s="20" t="s">
        <v>292</v>
      </c>
      <c r="I364" s="20" t="s">
        <v>292</v>
      </c>
      <c r="J364" s="22">
        <v>1</v>
      </c>
      <c r="K364" s="21" t="s">
        <v>6093</v>
      </c>
    </row>
    <row r="365" spans="1:11" ht="16">
      <c r="A365" s="22">
        <v>2996</v>
      </c>
      <c r="B365" s="20" t="s">
        <v>6098</v>
      </c>
      <c r="C365" s="20" t="s">
        <v>5084</v>
      </c>
      <c r="D365" s="22"/>
      <c r="E365" s="20" t="s">
        <v>4</v>
      </c>
      <c r="F365" s="20" t="s">
        <v>67</v>
      </c>
      <c r="G365" s="20" t="s">
        <v>67</v>
      </c>
      <c r="H365" s="20" t="s">
        <v>292</v>
      </c>
      <c r="I365" s="20" t="s">
        <v>292</v>
      </c>
      <c r="J365" s="22">
        <v>1</v>
      </c>
      <c r="K365" s="21" t="s">
        <v>6093</v>
      </c>
    </row>
    <row r="366" spans="1:11" ht="16">
      <c r="A366" s="22">
        <v>2997</v>
      </c>
      <c r="B366" s="20" t="s">
        <v>6099</v>
      </c>
      <c r="C366" s="20" t="s">
        <v>5084</v>
      </c>
      <c r="D366" s="22"/>
      <c r="E366" s="20" t="s">
        <v>4</v>
      </c>
      <c r="F366" s="20" t="s">
        <v>67</v>
      </c>
      <c r="G366" s="20" t="s">
        <v>67</v>
      </c>
      <c r="H366" s="20" t="s">
        <v>292</v>
      </c>
      <c r="I366" s="20" t="s">
        <v>292</v>
      </c>
      <c r="J366" s="22">
        <v>1</v>
      </c>
      <c r="K366" s="21" t="s">
        <v>6093</v>
      </c>
    </row>
    <row r="367" spans="1:11" ht="16">
      <c r="A367" s="22">
        <v>2998</v>
      </c>
      <c r="B367" s="20" t="s">
        <v>6100</v>
      </c>
      <c r="C367" s="20" t="s">
        <v>5084</v>
      </c>
      <c r="D367" s="22"/>
      <c r="E367" s="20" t="s">
        <v>4</v>
      </c>
      <c r="F367" s="20" t="s">
        <v>67</v>
      </c>
      <c r="G367" s="20" t="s">
        <v>67</v>
      </c>
      <c r="H367" s="20" t="s">
        <v>292</v>
      </c>
      <c r="I367" s="20" t="s">
        <v>292</v>
      </c>
      <c r="J367" s="22">
        <v>1</v>
      </c>
      <c r="K367" s="21" t="s">
        <v>6093</v>
      </c>
    </row>
    <row r="368" spans="1:11" ht="16">
      <c r="A368" s="22">
        <v>2999</v>
      </c>
      <c r="B368" s="20" t="s">
        <v>6101</v>
      </c>
      <c r="C368" s="20" t="s">
        <v>5084</v>
      </c>
      <c r="D368" s="22"/>
      <c r="E368" s="20" t="s">
        <v>4</v>
      </c>
      <c r="F368" s="20" t="s">
        <v>67</v>
      </c>
      <c r="G368" s="20" t="s">
        <v>67</v>
      </c>
      <c r="H368" s="20" t="s">
        <v>292</v>
      </c>
      <c r="I368" s="20" t="s">
        <v>292</v>
      </c>
      <c r="J368" s="22">
        <v>1</v>
      </c>
      <c r="K368" s="21" t="s">
        <v>6093</v>
      </c>
    </row>
    <row r="369" spans="1:11" ht="16">
      <c r="A369" s="22">
        <v>3000</v>
      </c>
      <c r="B369" s="20" t="s">
        <v>6102</v>
      </c>
      <c r="C369" s="20" t="s">
        <v>5084</v>
      </c>
      <c r="D369" s="22"/>
      <c r="E369" s="20" t="s">
        <v>68</v>
      </c>
      <c r="F369" s="20" t="s">
        <v>67</v>
      </c>
      <c r="G369" s="20" t="s">
        <v>67</v>
      </c>
      <c r="H369" s="20" t="s">
        <v>292</v>
      </c>
      <c r="I369" s="20" t="s">
        <v>292</v>
      </c>
      <c r="J369" s="22">
        <v>1</v>
      </c>
      <c r="K369" s="21" t="s">
        <v>6093</v>
      </c>
    </row>
    <row r="370" spans="1:11" ht="16">
      <c r="A370" s="22">
        <v>3008</v>
      </c>
      <c r="B370" s="20" t="s">
        <v>6103</v>
      </c>
      <c r="C370" s="20" t="s">
        <v>5084</v>
      </c>
      <c r="D370" s="22"/>
      <c r="E370" s="20" t="s">
        <v>68</v>
      </c>
      <c r="F370" s="20" t="s">
        <v>67</v>
      </c>
      <c r="G370" s="20" t="s">
        <v>67</v>
      </c>
      <c r="H370" s="20" t="s">
        <v>292</v>
      </c>
      <c r="I370" s="20" t="s">
        <v>292</v>
      </c>
      <c r="J370" s="22">
        <v>1</v>
      </c>
      <c r="K370" s="21" t="s">
        <v>6104</v>
      </c>
    </row>
    <row r="371" spans="1:11" ht="16">
      <c r="A371" s="22">
        <v>3009</v>
      </c>
      <c r="B371" s="20" t="s">
        <v>6105</v>
      </c>
      <c r="C371" s="20" t="s">
        <v>5084</v>
      </c>
      <c r="D371" s="22"/>
      <c r="E371" s="20" t="s">
        <v>68</v>
      </c>
      <c r="F371" s="20" t="s">
        <v>67</v>
      </c>
      <c r="G371" s="20" t="s">
        <v>67</v>
      </c>
      <c r="H371" s="20" t="s">
        <v>292</v>
      </c>
      <c r="I371" s="20" t="s">
        <v>292</v>
      </c>
      <c r="J371" s="22">
        <v>1</v>
      </c>
      <c r="K371" s="21" t="s">
        <v>6104</v>
      </c>
    </row>
    <row r="372" spans="1:11" ht="16">
      <c r="A372" s="22">
        <v>3010</v>
      </c>
      <c r="B372" s="20" t="s">
        <v>6106</v>
      </c>
      <c r="C372" s="20" t="s">
        <v>5084</v>
      </c>
      <c r="D372" s="22"/>
      <c r="E372" s="20" t="s">
        <v>68</v>
      </c>
      <c r="F372" s="20" t="s">
        <v>67</v>
      </c>
      <c r="G372" s="20" t="s">
        <v>67</v>
      </c>
      <c r="H372" s="20" t="s">
        <v>292</v>
      </c>
      <c r="I372" s="20" t="s">
        <v>292</v>
      </c>
      <c r="J372" s="22">
        <v>1</v>
      </c>
      <c r="K372" s="21" t="s">
        <v>6104</v>
      </c>
    </row>
    <row r="373" spans="1:11" ht="16">
      <c r="A373" s="22">
        <v>3014</v>
      </c>
      <c r="B373" s="20" t="s">
        <v>6107</v>
      </c>
      <c r="C373" s="20" t="s">
        <v>5084</v>
      </c>
      <c r="D373" s="22"/>
      <c r="E373" s="20" t="s">
        <v>68</v>
      </c>
      <c r="F373" s="20" t="s">
        <v>67</v>
      </c>
      <c r="G373" s="20" t="s">
        <v>67</v>
      </c>
      <c r="H373" s="20" t="s">
        <v>4</v>
      </c>
      <c r="I373" s="20" t="s">
        <v>4</v>
      </c>
      <c r="J373" s="22">
        <v>1</v>
      </c>
      <c r="K373" s="21" t="s">
        <v>6108</v>
      </c>
    </row>
    <row r="374" spans="1:11" ht="16">
      <c r="A374" s="22">
        <v>3025</v>
      </c>
      <c r="B374" s="20" t="s">
        <v>6109</v>
      </c>
      <c r="C374" s="20" t="s">
        <v>5084</v>
      </c>
      <c r="D374" s="22"/>
      <c r="E374" s="20" t="s">
        <v>68</v>
      </c>
      <c r="F374" s="20" t="s">
        <v>67</v>
      </c>
      <c r="G374" s="20" t="s">
        <v>67</v>
      </c>
      <c r="H374" s="20" t="s">
        <v>292</v>
      </c>
      <c r="I374" s="20" t="s">
        <v>292</v>
      </c>
      <c r="J374" s="22">
        <v>1</v>
      </c>
      <c r="K374" s="21" t="s">
        <v>6110</v>
      </c>
    </row>
    <row r="375" spans="1:11" ht="16">
      <c r="A375" s="22">
        <v>3026</v>
      </c>
      <c r="B375" s="20" t="s">
        <v>6111</v>
      </c>
      <c r="C375" s="20" t="s">
        <v>5084</v>
      </c>
      <c r="D375" s="22"/>
      <c r="E375" s="20" t="s">
        <v>4</v>
      </c>
      <c r="F375" s="20" t="s">
        <v>67</v>
      </c>
      <c r="G375" s="20" t="s">
        <v>67</v>
      </c>
      <c r="H375" s="20" t="s">
        <v>292</v>
      </c>
      <c r="I375" s="20" t="s">
        <v>292</v>
      </c>
      <c r="J375" s="22">
        <v>1</v>
      </c>
      <c r="K375" s="21" t="s">
        <v>6110</v>
      </c>
    </row>
    <row r="376" spans="1:11" ht="16">
      <c r="A376" s="22">
        <v>3029</v>
      </c>
      <c r="B376" s="20" t="s">
        <v>6112</v>
      </c>
      <c r="C376" s="20" t="s">
        <v>5084</v>
      </c>
      <c r="D376" s="22"/>
      <c r="E376" s="20" t="s">
        <v>68</v>
      </c>
      <c r="F376" s="20" t="s">
        <v>67</v>
      </c>
      <c r="G376" s="20" t="s">
        <v>67</v>
      </c>
      <c r="H376" s="20" t="s">
        <v>292</v>
      </c>
      <c r="I376" s="20" t="s">
        <v>292</v>
      </c>
      <c r="J376" s="22">
        <v>1</v>
      </c>
      <c r="K376" s="21" t="s">
        <v>6113</v>
      </c>
    </row>
    <row r="377" spans="1:11" ht="16">
      <c r="A377" s="22">
        <v>3030</v>
      </c>
      <c r="B377" s="20" t="s">
        <v>6114</v>
      </c>
      <c r="C377" s="20" t="s">
        <v>5084</v>
      </c>
      <c r="D377" s="22"/>
      <c r="E377" s="20" t="s">
        <v>68</v>
      </c>
      <c r="F377" s="20" t="s">
        <v>67</v>
      </c>
      <c r="G377" s="20" t="s">
        <v>67</v>
      </c>
      <c r="H377" s="20" t="s">
        <v>292</v>
      </c>
      <c r="I377" s="20" t="s">
        <v>292</v>
      </c>
      <c r="J377" s="22">
        <v>1</v>
      </c>
      <c r="K377" s="21" t="s">
        <v>6113</v>
      </c>
    </row>
    <row r="378" spans="1:11" ht="16">
      <c r="A378" s="22">
        <v>3032</v>
      </c>
      <c r="B378" s="20" t="s">
        <v>6115</v>
      </c>
      <c r="C378" s="20" t="s">
        <v>5084</v>
      </c>
      <c r="D378" s="22"/>
      <c r="E378" s="20" t="s">
        <v>68</v>
      </c>
      <c r="F378" s="20" t="s">
        <v>67</v>
      </c>
      <c r="G378" s="20" t="s">
        <v>67</v>
      </c>
      <c r="H378" s="20" t="s">
        <v>4</v>
      </c>
      <c r="I378" s="20" t="s">
        <v>4</v>
      </c>
      <c r="J378" s="22">
        <v>1</v>
      </c>
      <c r="K378" s="21" t="s">
        <v>6113</v>
      </c>
    </row>
    <row r="379" spans="1:11" ht="16">
      <c r="A379" s="22">
        <v>3036</v>
      </c>
      <c r="B379" s="20" t="s">
        <v>6116</v>
      </c>
      <c r="C379" s="20" t="s">
        <v>5084</v>
      </c>
      <c r="D379" s="22"/>
      <c r="E379" s="20" t="s">
        <v>68</v>
      </c>
      <c r="F379" s="20" t="s">
        <v>67</v>
      </c>
      <c r="G379" s="20" t="s">
        <v>67</v>
      </c>
      <c r="H379" s="20" t="s">
        <v>292</v>
      </c>
      <c r="I379" s="20" t="s">
        <v>292</v>
      </c>
      <c r="J379" s="22">
        <v>1</v>
      </c>
      <c r="K379" s="21" t="s">
        <v>6113</v>
      </c>
    </row>
    <row r="380" spans="1:11" ht="16">
      <c r="A380" s="22">
        <v>3037</v>
      </c>
      <c r="B380" s="20" t="s">
        <v>6117</v>
      </c>
      <c r="C380" s="20" t="s">
        <v>5084</v>
      </c>
      <c r="D380" s="22"/>
      <c r="E380" s="20" t="s">
        <v>68</v>
      </c>
      <c r="F380" s="20" t="s">
        <v>67</v>
      </c>
      <c r="G380" s="20" t="s">
        <v>67</v>
      </c>
      <c r="H380" s="20" t="s">
        <v>292</v>
      </c>
      <c r="I380" s="20" t="s">
        <v>292</v>
      </c>
      <c r="J380" s="22">
        <v>1</v>
      </c>
      <c r="K380" s="21" t="s">
        <v>6113</v>
      </c>
    </row>
    <row r="381" spans="1:11" ht="16">
      <c r="A381" s="22">
        <v>3042</v>
      </c>
      <c r="B381" s="20" t="s">
        <v>6118</v>
      </c>
      <c r="C381" s="20" t="s">
        <v>5084</v>
      </c>
      <c r="D381" s="22"/>
      <c r="E381" s="20" t="s">
        <v>68</v>
      </c>
      <c r="F381" s="20" t="s">
        <v>67</v>
      </c>
      <c r="G381" s="20" t="s">
        <v>67</v>
      </c>
      <c r="H381" s="20" t="s">
        <v>292</v>
      </c>
      <c r="I381" s="20" t="s">
        <v>292</v>
      </c>
      <c r="J381" s="22">
        <v>1</v>
      </c>
      <c r="K381" s="21" t="s">
        <v>6119</v>
      </c>
    </row>
    <row r="382" spans="1:11" ht="16">
      <c r="A382" s="22">
        <v>3043</v>
      </c>
      <c r="B382" s="20" t="s">
        <v>6120</v>
      </c>
      <c r="C382" s="20" t="s">
        <v>5084</v>
      </c>
      <c r="D382" s="22"/>
      <c r="E382" s="20" t="s">
        <v>68</v>
      </c>
      <c r="F382" s="20" t="s">
        <v>67</v>
      </c>
      <c r="G382" s="20" t="s">
        <v>67</v>
      </c>
      <c r="H382" s="20" t="s">
        <v>292</v>
      </c>
      <c r="I382" s="20" t="s">
        <v>292</v>
      </c>
      <c r="J382" s="22">
        <v>1</v>
      </c>
      <c r="K382" s="21" t="s">
        <v>6119</v>
      </c>
    </row>
    <row r="383" spans="1:11" ht="16">
      <c r="A383" s="22">
        <v>3044</v>
      </c>
      <c r="B383" s="20" t="s">
        <v>6121</v>
      </c>
      <c r="C383" s="20" t="s">
        <v>5084</v>
      </c>
      <c r="D383" s="22"/>
      <c r="E383" s="20" t="s">
        <v>68</v>
      </c>
      <c r="F383" s="20" t="s">
        <v>67</v>
      </c>
      <c r="G383" s="20" t="s">
        <v>67</v>
      </c>
      <c r="H383" s="20" t="s">
        <v>292</v>
      </c>
      <c r="I383" s="20" t="s">
        <v>292</v>
      </c>
      <c r="J383" s="22">
        <v>1</v>
      </c>
      <c r="K383" s="21" t="s">
        <v>6119</v>
      </c>
    </row>
    <row r="384" spans="1:11" ht="16">
      <c r="A384" s="22">
        <v>3045</v>
      </c>
      <c r="B384" s="20" t="s">
        <v>6122</v>
      </c>
      <c r="C384" s="20" t="s">
        <v>5084</v>
      </c>
      <c r="D384" s="22"/>
      <c r="E384" s="20" t="s">
        <v>68</v>
      </c>
      <c r="F384" s="20" t="s">
        <v>67</v>
      </c>
      <c r="G384" s="20" t="s">
        <v>67</v>
      </c>
      <c r="H384" s="20" t="s">
        <v>6123</v>
      </c>
      <c r="I384" s="20" t="s">
        <v>292</v>
      </c>
      <c r="J384" s="22">
        <v>1</v>
      </c>
      <c r="K384" s="21" t="s">
        <v>6119</v>
      </c>
    </row>
    <row r="385" spans="1:11" ht="16">
      <c r="A385" s="22">
        <v>3046</v>
      </c>
      <c r="B385" s="20" t="s">
        <v>6124</v>
      </c>
      <c r="C385" s="20" t="s">
        <v>5084</v>
      </c>
      <c r="D385" s="22"/>
      <c r="E385" s="20" t="s">
        <v>4</v>
      </c>
      <c r="F385" s="20" t="s">
        <v>67</v>
      </c>
      <c r="G385" s="20" t="s">
        <v>67</v>
      </c>
      <c r="H385" s="20" t="s">
        <v>292</v>
      </c>
      <c r="I385" s="20" t="s">
        <v>292</v>
      </c>
      <c r="J385" s="22">
        <v>1</v>
      </c>
      <c r="K385" s="21" t="s">
        <v>6119</v>
      </c>
    </row>
    <row r="386" spans="1:11" ht="16">
      <c r="A386" s="22">
        <v>3047</v>
      </c>
      <c r="B386" s="20" t="s">
        <v>6125</v>
      </c>
      <c r="C386" s="20" t="s">
        <v>5084</v>
      </c>
      <c r="D386" s="22"/>
      <c r="E386" s="20" t="s">
        <v>68</v>
      </c>
      <c r="F386" s="20" t="s">
        <v>67</v>
      </c>
      <c r="G386" s="20" t="s">
        <v>67</v>
      </c>
      <c r="H386" s="20" t="s">
        <v>292</v>
      </c>
      <c r="I386" s="20" t="s">
        <v>292</v>
      </c>
      <c r="J386" s="22">
        <v>1</v>
      </c>
      <c r="K386" s="21" t="s">
        <v>6119</v>
      </c>
    </row>
    <row r="387" spans="1:11" ht="16">
      <c r="A387" s="22">
        <v>3048</v>
      </c>
      <c r="B387" s="20" t="s">
        <v>6126</v>
      </c>
      <c r="C387" s="20" t="s">
        <v>5084</v>
      </c>
      <c r="D387" s="22"/>
      <c r="E387" s="20" t="s">
        <v>68</v>
      </c>
      <c r="F387" s="20" t="s">
        <v>67</v>
      </c>
      <c r="G387" s="20" t="s">
        <v>67</v>
      </c>
      <c r="H387" s="20" t="s">
        <v>292</v>
      </c>
      <c r="I387" s="20" t="s">
        <v>292</v>
      </c>
      <c r="J387" s="22">
        <v>1</v>
      </c>
      <c r="K387" s="21" t="s">
        <v>6119</v>
      </c>
    </row>
    <row r="388" spans="1:11" ht="16">
      <c r="A388" s="22">
        <v>3049</v>
      </c>
      <c r="B388" s="20" t="s">
        <v>6127</v>
      </c>
      <c r="C388" s="20" t="s">
        <v>5084</v>
      </c>
      <c r="D388" s="22"/>
      <c r="E388" s="20" t="s">
        <v>68</v>
      </c>
      <c r="F388" s="20" t="s">
        <v>67</v>
      </c>
      <c r="G388" s="20" t="s">
        <v>67</v>
      </c>
      <c r="H388" s="20" t="s">
        <v>292</v>
      </c>
      <c r="I388" s="20" t="s">
        <v>292</v>
      </c>
      <c r="J388" s="22">
        <v>1</v>
      </c>
      <c r="K388" s="21" t="s">
        <v>6119</v>
      </c>
    </row>
    <row r="389" spans="1:11" ht="16">
      <c r="A389" s="22">
        <v>3050</v>
      </c>
      <c r="B389" s="20" t="s">
        <v>6128</v>
      </c>
      <c r="C389" s="20" t="s">
        <v>5084</v>
      </c>
      <c r="D389" s="22"/>
      <c r="E389" s="20" t="s">
        <v>68</v>
      </c>
      <c r="F389" s="20" t="s">
        <v>67</v>
      </c>
      <c r="G389" s="20" t="s">
        <v>67</v>
      </c>
      <c r="H389" s="20" t="s">
        <v>292</v>
      </c>
      <c r="I389" s="20" t="s">
        <v>292</v>
      </c>
      <c r="J389" s="22">
        <v>1</v>
      </c>
      <c r="K389" s="21" t="s">
        <v>6119</v>
      </c>
    </row>
    <row r="390" spans="1:11" ht="16">
      <c r="A390" s="22">
        <v>3052</v>
      </c>
      <c r="B390" s="20" t="s">
        <v>6129</v>
      </c>
      <c r="C390" s="20" t="s">
        <v>5084</v>
      </c>
      <c r="D390" s="22"/>
      <c r="E390" s="20" t="s">
        <v>68</v>
      </c>
      <c r="F390" s="20" t="s">
        <v>67</v>
      </c>
      <c r="G390" s="20" t="s">
        <v>67</v>
      </c>
      <c r="H390" s="20" t="s">
        <v>292</v>
      </c>
      <c r="I390" s="20" t="s">
        <v>292</v>
      </c>
      <c r="J390" s="22">
        <v>1</v>
      </c>
      <c r="K390" s="21" t="s">
        <v>6119</v>
      </c>
    </row>
    <row r="391" spans="1:11" ht="16">
      <c r="A391" s="22">
        <v>3053</v>
      </c>
      <c r="B391" s="20" t="s">
        <v>6130</v>
      </c>
      <c r="C391" s="20" t="s">
        <v>5084</v>
      </c>
      <c r="D391" s="22">
        <v>1142</v>
      </c>
      <c r="E391" s="20" t="s">
        <v>68</v>
      </c>
      <c r="F391" s="20" t="s">
        <v>67</v>
      </c>
      <c r="G391" s="20" t="s">
        <v>67</v>
      </c>
      <c r="H391" s="20" t="s">
        <v>4</v>
      </c>
      <c r="I391" s="20" t="s">
        <v>292</v>
      </c>
      <c r="J391" s="22">
        <v>1</v>
      </c>
      <c r="K391" s="21" t="s">
        <v>6119</v>
      </c>
    </row>
    <row r="392" spans="1:11" ht="16">
      <c r="A392" s="22">
        <v>3054</v>
      </c>
      <c r="B392" s="20" t="s">
        <v>6131</v>
      </c>
      <c r="C392" s="20" t="s">
        <v>5084</v>
      </c>
      <c r="D392" s="22"/>
      <c r="E392" s="20" t="s">
        <v>68</v>
      </c>
      <c r="F392" s="20" t="s">
        <v>67</v>
      </c>
      <c r="G392" s="20" t="s">
        <v>67</v>
      </c>
      <c r="H392" s="20" t="s">
        <v>292</v>
      </c>
      <c r="I392" s="20" t="s">
        <v>292</v>
      </c>
      <c r="J392" s="22">
        <v>1</v>
      </c>
      <c r="K392" s="21" t="s">
        <v>6119</v>
      </c>
    </row>
    <row r="393" spans="1:11" ht="16">
      <c r="A393" s="22">
        <v>3055</v>
      </c>
      <c r="B393" s="20" t="s">
        <v>6132</v>
      </c>
      <c r="C393" s="20" t="s">
        <v>5084</v>
      </c>
      <c r="D393" s="22"/>
      <c r="E393" s="20" t="s">
        <v>68</v>
      </c>
      <c r="F393" s="20" t="s">
        <v>67</v>
      </c>
      <c r="G393" s="20" t="s">
        <v>67</v>
      </c>
      <c r="H393" s="20" t="s">
        <v>292</v>
      </c>
      <c r="I393" s="20" t="s">
        <v>292</v>
      </c>
      <c r="J393" s="22">
        <v>1</v>
      </c>
      <c r="K393" s="21" t="s">
        <v>6119</v>
      </c>
    </row>
    <row r="394" spans="1:11" ht="16">
      <c r="A394" s="22">
        <v>3056</v>
      </c>
      <c r="B394" s="20" t="s">
        <v>6133</v>
      </c>
      <c r="C394" s="20" t="s">
        <v>5084</v>
      </c>
      <c r="D394" s="22"/>
      <c r="E394" s="20" t="s">
        <v>4</v>
      </c>
      <c r="F394" s="20" t="s">
        <v>67</v>
      </c>
      <c r="G394" s="20" t="s">
        <v>67</v>
      </c>
      <c r="H394" s="20" t="s">
        <v>292</v>
      </c>
      <c r="I394" s="20" t="s">
        <v>292</v>
      </c>
      <c r="J394" s="22">
        <v>8</v>
      </c>
      <c r="K394" s="21" t="s">
        <v>6119</v>
      </c>
    </row>
    <row r="395" spans="1:11" ht="16">
      <c r="A395" s="22">
        <v>3062</v>
      </c>
      <c r="B395" s="20" t="s">
        <v>6134</v>
      </c>
      <c r="C395" s="20" t="s">
        <v>5084</v>
      </c>
      <c r="D395" s="22"/>
      <c r="E395" s="20" t="s">
        <v>68</v>
      </c>
      <c r="F395" s="20" t="s">
        <v>67</v>
      </c>
      <c r="G395" s="20" t="s">
        <v>67</v>
      </c>
      <c r="H395" s="20" t="s">
        <v>292</v>
      </c>
      <c r="I395" s="20" t="s">
        <v>292</v>
      </c>
      <c r="J395" s="22">
        <v>1</v>
      </c>
      <c r="K395" s="21" t="s">
        <v>6135</v>
      </c>
    </row>
    <row r="396" spans="1:11" ht="16">
      <c r="A396" s="22">
        <v>3063</v>
      </c>
      <c r="B396" s="20" t="s">
        <v>6136</v>
      </c>
      <c r="C396" s="20" t="s">
        <v>5084</v>
      </c>
      <c r="D396" s="22"/>
      <c r="E396" s="20" t="s">
        <v>68</v>
      </c>
      <c r="F396" s="20" t="s">
        <v>67</v>
      </c>
      <c r="G396" s="20" t="s">
        <v>67</v>
      </c>
      <c r="H396" s="20" t="s">
        <v>292</v>
      </c>
      <c r="I396" s="20" t="s">
        <v>292</v>
      </c>
      <c r="J396" s="22">
        <v>1</v>
      </c>
      <c r="K396" s="21" t="s">
        <v>6135</v>
      </c>
    </row>
    <row r="397" spans="1:11" ht="16">
      <c r="A397" s="22">
        <v>3067</v>
      </c>
      <c r="B397" s="20" t="s">
        <v>6137</v>
      </c>
      <c r="C397" s="20" t="s">
        <v>5084</v>
      </c>
      <c r="D397" s="22"/>
      <c r="E397" s="20" t="s">
        <v>68</v>
      </c>
      <c r="F397" s="20" t="s">
        <v>67</v>
      </c>
      <c r="G397" s="20" t="s">
        <v>67</v>
      </c>
      <c r="H397" s="20" t="s">
        <v>292</v>
      </c>
      <c r="I397" s="20" t="s">
        <v>292</v>
      </c>
      <c r="J397" s="22">
        <v>1</v>
      </c>
      <c r="K397" s="21" t="s">
        <v>6138</v>
      </c>
    </row>
    <row r="398" spans="1:11" ht="16">
      <c r="A398" s="22">
        <v>3068</v>
      </c>
      <c r="B398" s="20" t="s">
        <v>6139</v>
      </c>
      <c r="C398" s="20" t="s">
        <v>5084</v>
      </c>
      <c r="D398" s="22"/>
      <c r="E398" s="20" t="s">
        <v>68</v>
      </c>
      <c r="F398" s="20" t="s">
        <v>67</v>
      </c>
      <c r="G398" s="20" t="s">
        <v>67</v>
      </c>
      <c r="H398" s="20" t="s">
        <v>292</v>
      </c>
      <c r="I398" s="20" t="s">
        <v>292</v>
      </c>
      <c r="J398" s="22">
        <v>1</v>
      </c>
      <c r="K398" s="21" t="s">
        <v>6138</v>
      </c>
    </row>
    <row r="399" spans="1:11" ht="16">
      <c r="A399" s="22">
        <v>3070</v>
      </c>
      <c r="B399" s="20" t="s">
        <v>6140</v>
      </c>
      <c r="C399" s="20" t="s">
        <v>5084</v>
      </c>
      <c r="D399" s="22"/>
      <c r="E399" s="20" t="s">
        <v>68</v>
      </c>
      <c r="F399" s="20" t="s">
        <v>67</v>
      </c>
      <c r="G399" s="20" t="s">
        <v>67</v>
      </c>
      <c r="H399" s="20" t="s">
        <v>292</v>
      </c>
      <c r="I399" s="20" t="s">
        <v>292</v>
      </c>
      <c r="J399" s="22">
        <v>1</v>
      </c>
      <c r="K399" s="21" t="s">
        <v>6138</v>
      </c>
    </row>
    <row r="400" spans="1:11" ht="16">
      <c r="A400" s="22">
        <v>3072</v>
      </c>
      <c r="B400" s="20" t="s">
        <v>6141</v>
      </c>
      <c r="C400" s="20" t="s">
        <v>5084</v>
      </c>
      <c r="D400" s="22"/>
      <c r="E400" s="20" t="s">
        <v>68</v>
      </c>
      <c r="F400" s="20" t="s">
        <v>67</v>
      </c>
      <c r="G400" s="20" t="s">
        <v>67</v>
      </c>
      <c r="H400" s="20" t="s">
        <v>292</v>
      </c>
      <c r="I400" s="20" t="s">
        <v>292</v>
      </c>
      <c r="J400" s="22">
        <v>1</v>
      </c>
      <c r="K400" s="21" t="s">
        <v>6142</v>
      </c>
    </row>
    <row r="401" spans="1:11" ht="16">
      <c r="A401" s="22">
        <v>3073</v>
      </c>
      <c r="B401" s="20" t="s">
        <v>6143</v>
      </c>
      <c r="C401" s="20" t="s">
        <v>5084</v>
      </c>
      <c r="D401" s="22"/>
      <c r="E401" s="20" t="s">
        <v>68</v>
      </c>
      <c r="F401" s="20" t="s">
        <v>67</v>
      </c>
      <c r="G401" s="20" t="s">
        <v>67</v>
      </c>
      <c r="H401" s="20" t="s">
        <v>292</v>
      </c>
      <c r="I401" s="20" t="s">
        <v>292</v>
      </c>
      <c r="J401" s="22">
        <v>1</v>
      </c>
      <c r="K401" s="21" t="s">
        <v>6142</v>
      </c>
    </row>
    <row r="402" spans="1:11" ht="16">
      <c r="A402" s="22">
        <v>3102</v>
      </c>
      <c r="B402" s="20" t="s">
        <v>6144</v>
      </c>
      <c r="C402" s="20" t="s">
        <v>5084</v>
      </c>
      <c r="D402" s="22"/>
      <c r="E402" s="20" t="s">
        <v>68</v>
      </c>
      <c r="F402" s="20" t="s">
        <v>67</v>
      </c>
      <c r="G402" s="20" t="s">
        <v>67</v>
      </c>
      <c r="H402" s="20" t="s">
        <v>292</v>
      </c>
      <c r="I402" s="20" t="s">
        <v>292</v>
      </c>
      <c r="J402" s="22">
        <v>1</v>
      </c>
      <c r="K402" s="21" t="s">
        <v>6104</v>
      </c>
    </row>
    <row r="403" spans="1:11" ht="16">
      <c r="A403" s="22">
        <v>3105</v>
      </c>
      <c r="B403" s="20" t="s">
        <v>6145</v>
      </c>
      <c r="C403" s="20" t="s">
        <v>5084</v>
      </c>
      <c r="D403" s="22"/>
      <c r="E403" s="20" t="s">
        <v>68</v>
      </c>
      <c r="F403" s="20" t="s">
        <v>67</v>
      </c>
      <c r="G403" s="20" t="s">
        <v>67</v>
      </c>
      <c r="H403" s="20" t="s">
        <v>292</v>
      </c>
      <c r="I403" s="20" t="s">
        <v>292</v>
      </c>
      <c r="J403" s="22">
        <v>1</v>
      </c>
      <c r="K403" s="21" t="s">
        <v>6146</v>
      </c>
    </row>
    <row r="404" spans="1:11" ht="16">
      <c r="A404" s="22">
        <v>3106</v>
      </c>
      <c r="B404" s="20" t="s">
        <v>6147</v>
      </c>
      <c r="C404" s="20" t="s">
        <v>5084</v>
      </c>
      <c r="D404" s="22"/>
      <c r="E404" s="20" t="s">
        <v>68</v>
      </c>
      <c r="F404" s="20" t="s">
        <v>67</v>
      </c>
      <c r="G404" s="20" t="s">
        <v>67</v>
      </c>
      <c r="H404" s="20" t="s">
        <v>292</v>
      </c>
      <c r="I404" s="20" t="s">
        <v>292</v>
      </c>
      <c r="J404" s="22">
        <v>1</v>
      </c>
      <c r="K404" s="21" t="s">
        <v>6146</v>
      </c>
    </row>
    <row r="405" spans="1:11" ht="16">
      <c r="A405" s="22">
        <v>3107</v>
      </c>
      <c r="B405" s="20" t="s">
        <v>6148</v>
      </c>
      <c r="C405" s="20" t="s">
        <v>5084</v>
      </c>
      <c r="D405" s="22"/>
      <c r="E405" s="20" t="s">
        <v>68</v>
      </c>
      <c r="F405" s="20" t="s">
        <v>67</v>
      </c>
      <c r="G405" s="20" t="s">
        <v>67</v>
      </c>
      <c r="H405" s="20" t="s">
        <v>292</v>
      </c>
      <c r="I405" s="20" t="s">
        <v>292</v>
      </c>
      <c r="J405" s="22">
        <v>1</v>
      </c>
      <c r="K405" s="21" t="s">
        <v>6146</v>
      </c>
    </row>
    <row r="406" spans="1:11" ht="16">
      <c r="A406" s="22">
        <v>3108</v>
      </c>
      <c r="B406" s="20" t="s">
        <v>6149</v>
      </c>
      <c r="C406" s="20" t="s">
        <v>5084</v>
      </c>
      <c r="D406" s="22"/>
      <c r="E406" s="20" t="s">
        <v>68</v>
      </c>
      <c r="F406" s="20" t="s">
        <v>67</v>
      </c>
      <c r="G406" s="20" t="s">
        <v>67</v>
      </c>
      <c r="H406" s="20" t="s">
        <v>292</v>
      </c>
      <c r="I406" s="20" t="s">
        <v>292</v>
      </c>
      <c r="J406" s="22">
        <v>1</v>
      </c>
      <c r="K406" s="21" t="s">
        <v>6146</v>
      </c>
    </row>
    <row r="407" spans="1:11" ht="16">
      <c r="A407" s="22">
        <v>3109</v>
      </c>
      <c r="B407" s="20" t="s">
        <v>6150</v>
      </c>
      <c r="C407" s="20" t="s">
        <v>5084</v>
      </c>
      <c r="D407" s="22"/>
      <c r="E407" s="20" t="s">
        <v>68</v>
      </c>
      <c r="F407" s="20" t="s">
        <v>67</v>
      </c>
      <c r="G407" s="20" t="s">
        <v>67</v>
      </c>
      <c r="H407" s="20" t="s">
        <v>292</v>
      </c>
      <c r="I407" s="20" t="s">
        <v>292</v>
      </c>
      <c r="J407" s="22">
        <v>1</v>
      </c>
      <c r="K407" s="21" t="s">
        <v>6146</v>
      </c>
    </row>
    <row r="408" spans="1:11" ht="16">
      <c r="A408" s="22">
        <v>3110</v>
      </c>
      <c r="B408" s="20" t="s">
        <v>6151</v>
      </c>
      <c r="C408" s="20" t="s">
        <v>5084</v>
      </c>
      <c r="D408" s="22"/>
      <c r="E408" s="20" t="s">
        <v>68</v>
      </c>
      <c r="F408" s="20" t="s">
        <v>67</v>
      </c>
      <c r="G408" s="20" t="s">
        <v>67</v>
      </c>
      <c r="H408" s="20" t="s">
        <v>292</v>
      </c>
      <c r="I408" s="20" t="s">
        <v>292</v>
      </c>
      <c r="J408" s="22">
        <v>1</v>
      </c>
      <c r="K408" s="21" t="s">
        <v>6146</v>
      </c>
    </row>
    <row r="409" spans="1:11" ht="16">
      <c r="A409" s="22">
        <v>3111</v>
      </c>
      <c r="B409" s="20" t="s">
        <v>6152</v>
      </c>
      <c r="C409" s="20" t="s">
        <v>5084</v>
      </c>
      <c r="D409" s="22"/>
      <c r="E409" s="20" t="s">
        <v>68</v>
      </c>
      <c r="F409" s="20" t="s">
        <v>67</v>
      </c>
      <c r="G409" s="20" t="s">
        <v>67</v>
      </c>
      <c r="H409" s="20" t="s">
        <v>292</v>
      </c>
      <c r="I409" s="20" t="s">
        <v>292</v>
      </c>
      <c r="J409" s="22">
        <v>1</v>
      </c>
      <c r="K409" s="21" t="s">
        <v>6146</v>
      </c>
    </row>
    <row r="410" spans="1:11" ht="16">
      <c r="A410" s="22">
        <v>3112</v>
      </c>
      <c r="B410" s="20" t="s">
        <v>6153</v>
      </c>
      <c r="C410" s="20" t="s">
        <v>5084</v>
      </c>
      <c r="D410" s="22"/>
      <c r="E410" s="20" t="s">
        <v>68</v>
      </c>
      <c r="F410" s="20" t="s">
        <v>67</v>
      </c>
      <c r="G410" s="20" t="s">
        <v>67</v>
      </c>
      <c r="H410" s="20" t="s">
        <v>292</v>
      </c>
      <c r="I410" s="20" t="s">
        <v>292</v>
      </c>
      <c r="J410" s="22">
        <v>1</v>
      </c>
      <c r="K410" s="21" t="s">
        <v>6146</v>
      </c>
    </row>
    <row r="411" spans="1:11" ht="16">
      <c r="A411" s="22">
        <v>3113</v>
      </c>
      <c r="B411" s="20" t="s">
        <v>6154</v>
      </c>
      <c r="C411" s="20" t="s">
        <v>5084</v>
      </c>
      <c r="D411" s="22"/>
      <c r="E411" s="20" t="s">
        <v>68</v>
      </c>
      <c r="F411" s="20" t="s">
        <v>67</v>
      </c>
      <c r="G411" s="20" t="s">
        <v>67</v>
      </c>
      <c r="H411" s="20" t="s">
        <v>292</v>
      </c>
      <c r="I411" s="20" t="s">
        <v>292</v>
      </c>
      <c r="J411" s="22">
        <v>1</v>
      </c>
      <c r="K411" s="21" t="s">
        <v>6146</v>
      </c>
    </row>
    <row r="412" spans="1:11" ht="16">
      <c r="A412" s="22">
        <v>3114</v>
      </c>
      <c r="B412" s="20" t="s">
        <v>6155</v>
      </c>
      <c r="C412" s="20" t="s">
        <v>5084</v>
      </c>
      <c r="D412" s="22"/>
      <c r="E412" s="20" t="s">
        <v>68</v>
      </c>
      <c r="F412" s="20" t="s">
        <v>67</v>
      </c>
      <c r="G412" s="20" t="s">
        <v>67</v>
      </c>
      <c r="H412" s="20" t="s">
        <v>292</v>
      </c>
      <c r="I412" s="20" t="s">
        <v>292</v>
      </c>
      <c r="J412" s="22">
        <v>1</v>
      </c>
      <c r="K412" s="21" t="s">
        <v>6146</v>
      </c>
    </row>
    <row r="413" spans="1:11" ht="16">
      <c r="A413" s="22">
        <v>3117</v>
      </c>
      <c r="B413" s="20" t="s">
        <v>6156</v>
      </c>
      <c r="C413" s="20" t="s">
        <v>5084</v>
      </c>
      <c r="D413" s="22"/>
      <c r="E413" s="20" t="s">
        <v>4</v>
      </c>
      <c r="F413" s="20" t="s">
        <v>67</v>
      </c>
      <c r="G413" s="20" t="s">
        <v>67</v>
      </c>
      <c r="H413" s="20" t="s">
        <v>292</v>
      </c>
      <c r="I413" s="20" t="s">
        <v>292</v>
      </c>
      <c r="J413" s="22">
        <v>1</v>
      </c>
      <c r="K413" s="21" t="s">
        <v>6157</v>
      </c>
    </row>
    <row r="414" spans="1:11" ht="16">
      <c r="A414" s="22">
        <v>3118</v>
      </c>
      <c r="B414" s="20" t="s">
        <v>6158</v>
      </c>
      <c r="C414" s="20" t="s">
        <v>5084</v>
      </c>
      <c r="D414" s="22"/>
      <c r="E414" s="20" t="s">
        <v>68</v>
      </c>
      <c r="F414" s="20" t="s">
        <v>67</v>
      </c>
      <c r="G414" s="20" t="s">
        <v>67</v>
      </c>
      <c r="H414" s="20" t="s">
        <v>292</v>
      </c>
      <c r="I414" s="20" t="s">
        <v>292</v>
      </c>
      <c r="J414" s="22">
        <v>1</v>
      </c>
      <c r="K414" s="21" t="s">
        <v>6157</v>
      </c>
    </row>
    <row r="415" spans="1:11" ht="16">
      <c r="A415" s="22">
        <v>3119</v>
      </c>
      <c r="B415" s="20" t="s">
        <v>6159</v>
      </c>
      <c r="C415" s="20" t="s">
        <v>5084</v>
      </c>
      <c r="D415" s="22"/>
      <c r="E415" s="20" t="s">
        <v>68</v>
      </c>
      <c r="F415" s="20" t="s">
        <v>67</v>
      </c>
      <c r="G415" s="20" t="s">
        <v>67</v>
      </c>
      <c r="H415" s="20" t="s">
        <v>292</v>
      </c>
      <c r="I415" s="20" t="s">
        <v>292</v>
      </c>
      <c r="J415" s="22">
        <v>1</v>
      </c>
      <c r="K415" s="21" t="s">
        <v>6157</v>
      </c>
    </row>
    <row r="416" spans="1:11" ht="16">
      <c r="A416" s="22">
        <v>3140</v>
      </c>
      <c r="B416" s="20" t="s">
        <v>6160</v>
      </c>
      <c r="C416" s="20" t="s">
        <v>5084</v>
      </c>
      <c r="D416" s="22">
        <v>1188</v>
      </c>
      <c r="E416" s="20" t="s">
        <v>68</v>
      </c>
      <c r="F416" s="20" t="s">
        <v>67</v>
      </c>
      <c r="G416" s="20" t="s">
        <v>68</v>
      </c>
      <c r="H416" s="20" t="s">
        <v>292</v>
      </c>
      <c r="I416" s="20" t="s">
        <v>292</v>
      </c>
      <c r="J416" s="22">
        <v>18</v>
      </c>
      <c r="K416" s="21" t="s">
        <v>6161</v>
      </c>
    </row>
    <row r="417" spans="1:11" ht="16">
      <c r="A417" s="22">
        <v>3195</v>
      </c>
      <c r="B417" s="20" t="s">
        <v>6162</v>
      </c>
      <c r="C417" s="20" t="s">
        <v>5084</v>
      </c>
      <c r="D417" s="22"/>
      <c r="E417" s="20" t="s">
        <v>68</v>
      </c>
      <c r="F417" s="20" t="s">
        <v>67</v>
      </c>
      <c r="G417" s="20" t="s">
        <v>67</v>
      </c>
      <c r="H417" s="20" t="s">
        <v>292</v>
      </c>
      <c r="I417" s="20" t="s">
        <v>292</v>
      </c>
      <c r="J417" s="22">
        <v>1</v>
      </c>
      <c r="K417" s="21" t="s">
        <v>6163</v>
      </c>
    </row>
    <row r="418" spans="1:11" ht="16">
      <c r="A418" s="22">
        <v>3196</v>
      </c>
      <c r="B418" s="20" t="s">
        <v>6164</v>
      </c>
      <c r="C418" s="20" t="s">
        <v>5084</v>
      </c>
      <c r="D418" s="22"/>
      <c r="E418" s="20" t="s">
        <v>68</v>
      </c>
      <c r="F418" s="20" t="s">
        <v>67</v>
      </c>
      <c r="G418" s="20" t="s">
        <v>67</v>
      </c>
      <c r="H418" s="20" t="s">
        <v>6165</v>
      </c>
      <c r="I418" s="20" t="s">
        <v>292</v>
      </c>
      <c r="J418" s="22">
        <v>1</v>
      </c>
      <c r="K418" s="21" t="s">
        <v>6163</v>
      </c>
    </row>
    <row r="419" spans="1:11" ht="16">
      <c r="A419" s="22">
        <v>3197</v>
      </c>
      <c r="B419" s="20" t="s">
        <v>6166</v>
      </c>
      <c r="C419" s="20" t="s">
        <v>5084</v>
      </c>
      <c r="D419" s="22"/>
      <c r="E419" s="20" t="s">
        <v>68</v>
      </c>
      <c r="F419" s="20" t="s">
        <v>67</v>
      </c>
      <c r="G419" s="20" t="s">
        <v>67</v>
      </c>
      <c r="H419" s="20" t="s">
        <v>292</v>
      </c>
      <c r="I419" s="20" t="s">
        <v>292</v>
      </c>
      <c r="J419" s="22">
        <v>1</v>
      </c>
      <c r="K419" s="21" t="s">
        <v>6163</v>
      </c>
    </row>
    <row r="420" spans="1:11" ht="16">
      <c r="A420" s="22">
        <v>3198</v>
      </c>
      <c r="B420" s="20" t="s">
        <v>6167</v>
      </c>
      <c r="C420" s="20" t="s">
        <v>5084</v>
      </c>
      <c r="D420" s="22"/>
      <c r="E420" s="20" t="s">
        <v>68</v>
      </c>
      <c r="F420" s="20" t="s">
        <v>67</v>
      </c>
      <c r="G420" s="20" t="s">
        <v>67</v>
      </c>
      <c r="H420" s="20" t="s">
        <v>292</v>
      </c>
      <c r="I420" s="20" t="s">
        <v>292</v>
      </c>
      <c r="J420" s="22">
        <v>1</v>
      </c>
      <c r="K420" s="21" t="s">
        <v>6163</v>
      </c>
    </row>
    <row r="421" spans="1:11" ht="16">
      <c r="A421" s="22">
        <v>3199</v>
      </c>
      <c r="B421" s="20" t="s">
        <v>6168</v>
      </c>
      <c r="C421" s="20" t="s">
        <v>5084</v>
      </c>
      <c r="D421" s="22"/>
      <c r="E421" s="20" t="s">
        <v>68</v>
      </c>
      <c r="F421" s="20" t="s">
        <v>67</v>
      </c>
      <c r="G421" s="20" t="s">
        <v>67</v>
      </c>
      <c r="H421" s="20" t="s">
        <v>292</v>
      </c>
      <c r="I421" s="20" t="s">
        <v>292</v>
      </c>
      <c r="J421" s="22">
        <v>1</v>
      </c>
      <c r="K421" s="21" t="s">
        <v>6163</v>
      </c>
    </row>
    <row r="422" spans="1:11" ht="16">
      <c r="A422" s="22">
        <v>3202</v>
      </c>
      <c r="B422" s="20" t="s">
        <v>6169</v>
      </c>
      <c r="C422" s="20" t="s">
        <v>5084</v>
      </c>
      <c r="D422" s="22"/>
      <c r="E422" s="20" t="s">
        <v>68</v>
      </c>
      <c r="F422" s="20" t="s">
        <v>67</v>
      </c>
      <c r="G422" s="20" t="s">
        <v>67</v>
      </c>
      <c r="H422" s="20" t="s">
        <v>292</v>
      </c>
      <c r="I422" s="20" t="s">
        <v>292</v>
      </c>
      <c r="J422" s="22">
        <v>1</v>
      </c>
      <c r="K422" s="21" t="s">
        <v>6170</v>
      </c>
    </row>
    <row r="423" spans="1:11" ht="16">
      <c r="A423" s="22">
        <v>3203</v>
      </c>
      <c r="B423" s="20" t="s">
        <v>6171</v>
      </c>
      <c r="C423" s="20" t="s">
        <v>5084</v>
      </c>
      <c r="D423" s="22"/>
      <c r="E423" s="20" t="s">
        <v>4</v>
      </c>
      <c r="F423" s="20" t="s">
        <v>67</v>
      </c>
      <c r="G423" s="20" t="s">
        <v>67</v>
      </c>
      <c r="H423" s="20" t="s">
        <v>292</v>
      </c>
      <c r="I423" s="20" t="s">
        <v>292</v>
      </c>
      <c r="J423" s="22">
        <v>1</v>
      </c>
      <c r="K423" s="21" t="s">
        <v>6170</v>
      </c>
    </row>
    <row r="424" spans="1:11" ht="16">
      <c r="A424" s="22">
        <v>3204</v>
      </c>
      <c r="B424" s="20" t="s">
        <v>6172</v>
      </c>
      <c r="C424" s="20" t="s">
        <v>5084</v>
      </c>
      <c r="D424" s="22"/>
      <c r="E424" s="20" t="s">
        <v>4</v>
      </c>
      <c r="F424" s="20" t="s">
        <v>67</v>
      </c>
      <c r="G424" s="20" t="s">
        <v>67</v>
      </c>
      <c r="H424" s="20" t="s">
        <v>292</v>
      </c>
      <c r="I424" s="20" t="s">
        <v>292</v>
      </c>
      <c r="J424" s="22">
        <v>1</v>
      </c>
      <c r="K424" s="21" t="s">
        <v>6170</v>
      </c>
    </row>
    <row r="425" spans="1:11" ht="16">
      <c r="A425" s="22">
        <v>3210</v>
      </c>
      <c r="B425" s="20" t="s">
        <v>6173</v>
      </c>
      <c r="C425" s="20" t="s">
        <v>5084</v>
      </c>
      <c r="D425" s="22"/>
      <c r="E425" s="20" t="s">
        <v>68</v>
      </c>
      <c r="F425" s="20" t="s">
        <v>67</v>
      </c>
      <c r="G425" s="20" t="s">
        <v>67</v>
      </c>
      <c r="H425" s="20" t="s">
        <v>292</v>
      </c>
      <c r="I425" s="20" t="s">
        <v>292</v>
      </c>
      <c r="J425" s="22">
        <v>1</v>
      </c>
      <c r="K425" s="21" t="s">
        <v>6174</v>
      </c>
    </row>
    <row r="426" spans="1:11" ht="16">
      <c r="A426" s="22">
        <v>3216</v>
      </c>
      <c r="B426" s="20" t="s">
        <v>6175</v>
      </c>
      <c r="C426" s="20" t="s">
        <v>5084</v>
      </c>
      <c r="D426" s="22"/>
      <c r="E426" s="20" t="s">
        <v>68</v>
      </c>
      <c r="F426" s="20" t="s">
        <v>67</v>
      </c>
      <c r="G426" s="20" t="s">
        <v>67</v>
      </c>
      <c r="H426" s="20" t="s">
        <v>6176</v>
      </c>
      <c r="I426" s="20" t="s">
        <v>292</v>
      </c>
      <c r="J426" s="22">
        <v>1</v>
      </c>
      <c r="K426" s="21" t="s">
        <v>6177</v>
      </c>
    </row>
    <row r="427" spans="1:11" ht="16">
      <c r="A427" s="22">
        <v>3217</v>
      </c>
      <c r="B427" s="20" t="s">
        <v>6178</v>
      </c>
      <c r="C427" s="20" t="s">
        <v>5084</v>
      </c>
      <c r="D427" s="22"/>
      <c r="E427" s="20" t="s">
        <v>68</v>
      </c>
      <c r="F427" s="20" t="s">
        <v>68</v>
      </c>
      <c r="G427" s="20" t="s">
        <v>67</v>
      </c>
      <c r="H427" s="20" t="s">
        <v>6179</v>
      </c>
      <c r="I427" s="20" t="s">
        <v>266</v>
      </c>
      <c r="J427" s="22">
        <v>1</v>
      </c>
      <c r="K427" s="21" t="s">
        <v>6177</v>
      </c>
    </row>
    <row r="428" spans="1:11" ht="16">
      <c r="A428" s="22">
        <v>3218</v>
      </c>
      <c r="B428" s="20" t="s">
        <v>6180</v>
      </c>
      <c r="C428" s="20" t="s">
        <v>5084</v>
      </c>
      <c r="D428" s="22">
        <v>1209</v>
      </c>
      <c r="E428" s="20" t="s">
        <v>68</v>
      </c>
      <c r="F428" s="20" t="s">
        <v>68</v>
      </c>
      <c r="G428" s="20" t="s">
        <v>67</v>
      </c>
      <c r="H428" s="20" t="s">
        <v>6181</v>
      </c>
      <c r="I428" s="20" t="s">
        <v>292</v>
      </c>
      <c r="J428" s="22">
        <v>1</v>
      </c>
      <c r="K428" s="21" t="s">
        <v>6177</v>
      </c>
    </row>
    <row r="429" spans="1:11" ht="16">
      <c r="A429" s="22">
        <v>3221</v>
      </c>
      <c r="B429" s="20" t="s">
        <v>6182</v>
      </c>
      <c r="C429" s="20" t="s">
        <v>5084</v>
      </c>
      <c r="D429" s="22"/>
      <c r="E429" s="20" t="s">
        <v>68</v>
      </c>
      <c r="F429" s="20" t="s">
        <v>67</v>
      </c>
      <c r="G429" s="20" t="s">
        <v>67</v>
      </c>
      <c r="H429" s="20" t="s">
        <v>292</v>
      </c>
      <c r="I429" s="20" t="s">
        <v>292</v>
      </c>
      <c r="J429" s="22">
        <v>1</v>
      </c>
      <c r="K429" s="21" t="s">
        <v>6183</v>
      </c>
    </row>
    <row r="430" spans="1:11" ht="16">
      <c r="A430" s="22">
        <v>3222</v>
      </c>
      <c r="B430" s="20" t="s">
        <v>6184</v>
      </c>
      <c r="C430" s="20" t="s">
        <v>5084</v>
      </c>
      <c r="D430" s="22"/>
      <c r="E430" s="20" t="s">
        <v>68</v>
      </c>
      <c r="F430" s="20" t="s">
        <v>67</v>
      </c>
      <c r="G430" s="20" t="s">
        <v>67</v>
      </c>
      <c r="H430" s="20" t="s">
        <v>292</v>
      </c>
      <c r="I430" s="20" t="s">
        <v>292</v>
      </c>
      <c r="J430" s="22">
        <v>1</v>
      </c>
      <c r="K430" s="21" t="s">
        <v>6183</v>
      </c>
    </row>
    <row r="431" spans="1:11" ht="16">
      <c r="A431" s="22">
        <v>3223</v>
      </c>
      <c r="B431" s="20" t="s">
        <v>6185</v>
      </c>
      <c r="C431" s="20" t="s">
        <v>5084</v>
      </c>
      <c r="D431" s="22"/>
      <c r="E431" s="20" t="s">
        <v>68</v>
      </c>
      <c r="F431" s="20" t="s">
        <v>67</v>
      </c>
      <c r="G431" s="20" t="s">
        <v>67</v>
      </c>
      <c r="H431" s="20" t="s">
        <v>292</v>
      </c>
      <c r="I431" s="20" t="s">
        <v>292</v>
      </c>
      <c r="J431" s="22">
        <v>1</v>
      </c>
      <c r="K431" s="21" t="s">
        <v>6183</v>
      </c>
    </row>
    <row r="432" spans="1:11" ht="16">
      <c r="A432" s="22">
        <v>3224</v>
      </c>
      <c r="B432" s="20" t="s">
        <v>6186</v>
      </c>
      <c r="C432" s="20" t="s">
        <v>5084</v>
      </c>
      <c r="D432" s="22"/>
      <c r="E432" s="20" t="s">
        <v>68</v>
      </c>
      <c r="F432" s="20" t="s">
        <v>67</v>
      </c>
      <c r="G432" s="20" t="s">
        <v>67</v>
      </c>
      <c r="H432" s="20" t="s">
        <v>292</v>
      </c>
      <c r="I432" s="20" t="s">
        <v>292</v>
      </c>
      <c r="J432" s="22">
        <v>1</v>
      </c>
      <c r="K432" s="21" t="s">
        <v>6183</v>
      </c>
    </row>
    <row r="433" spans="1:11" ht="16">
      <c r="A433" s="22">
        <v>3225</v>
      </c>
      <c r="B433" s="20" t="s">
        <v>6187</v>
      </c>
      <c r="C433" s="20" t="s">
        <v>5084</v>
      </c>
      <c r="D433" s="22"/>
      <c r="E433" s="20" t="s">
        <v>67</v>
      </c>
      <c r="F433" s="20" t="s">
        <v>67</v>
      </c>
      <c r="G433" s="20" t="s">
        <v>67</v>
      </c>
      <c r="H433" s="20" t="s">
        <v>292</v>
      </c>
      <c r="I433" s="20" t="s">
        <v>292</v>
      </c>
      <c r="J433" s="22">
        <v>1</v>
      </c>
      <c r="K433" s="21" t="s">
        <v>6183</v>
      </c>
    </row>
    <row r="434" spans="1:11" ht="16">
      <c r="A434" s="22">
        <v>3233</v>
      </c>
      <c r="B434" s="20" t="s">
        <v>6188</v>
      </c>
      <c r="C434" s="20" t="s">
        <v>5084</v>
      </c>
      <c r="D434" s="22">
        <v>1156</v>
      </c>
      <c r="E434" s="20" t="s">
        <v>4</v>
      </c>
      <c r="F434" s="20" t="s">
        <v>68</v>
      </c>
      <c r="G434" s="20" t="s">
        <v>67</v>
      </c>
      <c r="H434" s="20" t="s">
        <v>6189</v>
      </c>
      <c r="I434" s="20" t="s">
        <v>267</v>
      </c>
      <c r="J434" s="22">
        <v>1</v>
      </c>
      <c r="K434" s="21" t="s">
        <v>6190</v>
      </c>
    </row>
    <row r="435" spans="1:11" ht="16">
      <c r="A435" s="22">
        <v>3237</v>
      </c>
      <c r="B435" s="20" t="s">
        <v>6191</v>
      </c>
      <c r="C435" s="20" t="s">
        <v>5084</v>
      </c>
      <c r="D435" s="22">
        <v>1230</v>
      </c>
      <c r="E435" s="20" t="s">
        <v>68</v>
      </c>
      <c r="F435" s="20" t="s">
        <v>67</v>
      </c>
      <c r="G435" s="20" t="s">
        <v>67</v>
      </c>
      <c r="H435" s="20" t="s">
        <v>292</v>
      </c>
      <c r="I435" s="20" t="s">
        <v>292</v>
      </c>
      <c r="J435" s="22">
        <v>1</v>
      </c>
      <c r="K435" s="21" t="s">
        <v>6192</v>
      </c>
    </row>
    <row r="436" spans="1:11" ht="16">
      <c r="A436" s="22">
        <v>3240</v>
      </c>
      <c r="B436" s="20" t="s">
        <v>6193</v>
      </c>
      <c r="C436" s="20" t="s">
        <v>5084</v>
      </c>
      <c r="D436" s="22">
        <v>1265</v>
      </c>
      <c r="E436" s="20" t="s">
        <v>68</v>
      </c>
      <c r="F436" s="20" t="s">
        <v>67</v>
      </c>
      <c r="G436" s="20" t="s">
        <v>67</v>
      </c>
      <c r="H436" s="20" t="s">
        <v>2327</v>
      </c>
      <c r="I436" s="20" t="s">
        <v>371</v>
      </c>
      <c r="J436" s="22">
        <v>1</v>
      </c>
      <c r="K436" s="21" t="s">
        <v>6194</v>
      </c>
    </row>
    <row r="437" spans="1:11" ht="16">
      <c r="A437" s="22">
        <v>3241</v>
      </c>
      <c r="B437" s="20" t="s">
        <v>6195</v>
      </c>
      <c r="C437" s="20" t="s">
        <v>5084</v>
      </c>
      <c r="D437" s="22">
        <v>1224</v>
      </c>
      <c r="E437" s="20" t="s">
        <v>68</v>
      </c>
      <c r="F437" s="20" t="s">
        <v>67</v>
      </c>
      <c r="G437" s="20" t="s">
        <v>67</v>
      </c>
      <c r="H437" s="20" t="s">
        <v>6196</v>
      </c>
      <c r="I437" s="20" t="s">
        <v>372</v>
      </c>
      <c r="J437" s="22">
        <v>1</v>
      </c>
      <c r="K437" s="21" t="s">
        <v>6194</v>
      </c>
    </row>
    <row r="438" spans="1:11" ht="16">
      <c r="A438" s="22">
        <v>3242</v>
      </c>
      <c r="B438" s="20" t="s">
        <v>6197</v>
      </c>
      <c r="C438" s="20" t="s">
        <v>5084</v>
      </c>
      <c r="D438" s="22"/>
      <c r="E438" s="20" t="s">
        <v>68</v>
      </c>
      <c r="F438" s="20" t="s">
        <v>67</v>
      </c>
      <c r="G438" s="20" t="s">
        <v>67</v>
      </c>
      <c r="H438" s="20" t="s">
        <v>292</v>
      </c>
      <c r="I438" s="20" t="s">
        <v>292</v>
      </c>
      <c r="J438" s="22">
        <v>1</v>
      </c>
      <c r="K438" s="21" t="s">
        <v>6194</v>
      </c>
    </row>
    <row r="439" spans="1:11" ht="16">
      <c r="A439" s="22">
        <v>3243</v>
      </c>
      <c r="B439" s="20" t="s">
        <v>6198</v>
      </c>
      <c r="C439" s="20" t="s">
        <v>5084</v>
      </c>
      <c r="D439" s="22">
        <v>1265</v>
      </c>
      <c r="E439" s="20" t="s">
        <v>68</v>
      </c>
      <c r="F439" s="20" t="s">
        <v>67</v>
      </c>
      <c r="G439" s="20" t="s">
        <v>67</v>
      </c>
      <c r="H439" s="20" t="s">
        <v>6199</v>
      </c>
      <c r="I439" s="20" t="s">
        <v>373</v>
      </c>
      <c r="J439" s="22">
        <v>1</v>
      </c>
      <c r="K439" s="21" t="s">
        <v>6194</v>
      </c>
    </row>
    <row r="440" spans="1:11" ht="16">
      <c r="A440" s="22">
        <v>3244</v>
      </c>
      <c r="B440" s="20" t="s">
        <v>6200</v>
      </c>
      <c r="C440" s="20" t="s">
        <v>5084</v>
      </c>
      <c r="D440" s="22">
        <v>1224</v>
      </c>
      <c r="E440" s="20" t="s">
        <v>68</v>
      </c>
      <c r="F440" s="20" t="s">
        <v>67</v>
      </c>
      <c r="G440" s="20" t="s">
        <v>67</v>
      </c>
      <c r="H440" s="20" t="s">
        <v>6201</v>
      </c>
      <c r="I440" s="20" t="s">
        <v>374</v>
      </c>
      <c r="J440" s="22">
        <v>1</v>
      </c>
      <c r="K440" s="21" t="s">
        <v>6194</v>
      </c>
    </row>
    <row r="441" spans="1:11" ht="16">
      <c r="A441" s="22">
        <v>3248</v>
      </c>
      <c r="B441" s="20" t="s">
        <v>6202</v>
      </c>
      <c r="C441" s="20" t="s">
        <v>5084</v>
      </c>
      <c r="D441" s="22">
        <v>1176</v>
      </c>
      <c r="E441" s="20" t="s">
        <v>68</v>
      </c>
      <c r="F441" s="20" t="s">
        <v>68</v>
      </c>
      <c r="G441" s="20" t="s">
        <v>67</v>
      </c>
      <c r="H441" s="20" t="s">
        <v>6203</v>
      </c>
      <c r="I441" s="20" t="s">
        <v>268</v>
      </c>
      <c r="J441" s="22">
        <v>1</v>
      </c>
      <c r="K441" s="21" t="s">
        <v>6204</v>
      </c>
    </row>
    <row r="442" spans="1:11" ht="16">
      <c r="A442" s="22">
        <v>3250</v>
      </c>
      <c r="B442" s="20" t="s">
        <v>6205</v>
      </c>
      <c r="C442" s="20" t="s">
        <v>5084</v>
      </c>
      <c r="D442" s="22">
        <v>1187</v>
      </c>
      <c r="E442" s="20" t="s">
        <v>68</v>
      </c>
      <c r="F442" s="20" t="s">
        <v>68</v>
      </c>
      <c r="G442" s="20" t="s">
        <v>67</v>
      </c>
      <c r="H442" s="20" t="s">
        <v>6206</v>
      </c>
      <c r="I442" s="20" t="s">
        <v>269</v>
      </c>
      <c r="J442" s="22">
        <v>1</v>
      </c>
      <c r="K442" s="21" t="s">
        <v>6204</v>
      </c>
    </row>
    <row r="443" spans="1:11" ht="16">
      <c r="A443" s="22">
        <v>3265</v>
      </c>
      <c r="B443" s="20" t="s">
        <v>6207</v>
      </c>
      <c r="C443" s="20" t="s">
        <v>5084</v>
      </c>
      <c r="D443" s="22"/>
      <c r="E443" s="20" t="s">
        <v>68</v>
      </c>
      <c r="F443" s="20" t="s">
        <v>67</v>
      </c>
      <c r="G443" s="20" t="s">
        <v>68</v>
      </c>
      <c r="H443" s="20" t="s">
        <v>6208</v>
      </c>
      <c r="I443" s="20" t="s">
        <v>4</v>
      </c>
      <c r="J443" s="20" t="s">
        <v>1227</v>
      </c>
      <c r="K443" s="21" t="s">
        <v>6204</v>
      </c>
    </row>
    <row r="444" spans="1:11" ht="16">
      <c r="A444" s="22">
        <v>3269</v>
      </c>
      <c r="B444" s="20" t="s">
        <v>6209</v>
      </c>
      <c r="C444" s="20" t="s">
        <v>5084</v>
      </c>
      <c r="D444" s="22"/>
      <c r="E444" s="20" t="s">
        <v>68</v>
      </c>
      <c r="F444" s="20" t="s">
        <v>67</v>
      </c>
      <c r="G444" s="20" t="s">
        <v>67</v>
      </c>
      <c r="H444" s="20" t="s">
        <v>4</v>
      </c>
      <c r="I444" s="20" t="s">
        <v>4</v>
      </c>
      <c r="J444" s="22">
        <v>1</v>
      </c>
      <c r="K444" s="21" t="s">
        <v>6210</v>
      </c>
    </row>
    <row r="445" spans="1:11" ht="16">
      <c r="A445" s="22">
        <v>3281</v>
      </c>
      <c r="B445" s="20" t="s">
        <v>6211</v>
      </c>
      <c r="C445" s="20" t="s">
        <v>5084</v>
      </c>
      <c r="D445" s="22"/>
      <c r="E445" s="20" t="s">
        <v>68</v>
      </c>
      <c r="F445" s="20" t="s">
        <v>67</v>
      </c>
      <c r="G445" s="20" t="s">
        <v>67</v>
      </c>
      <c r="H445" s="20" t="s">
        <v>292</v>
      </c>
      <c r="I445" s="20" t="s">
        <v>292</v>
      </c>
      <c r="J445" s="22">
        <v>1</v>
      </c>
      <c r="K445" s="21" t="s">
        <v>6212</v>
      </c>
    </row>
    <row r="446" spans="1:11" ht="16">
      <c r="A446" s="22">
        <v>3282</v>
      </c>
      <c r="B446" s="20" t="s">
        <v>6213</v>
      </c>
      <c r="C446" s="20" t="s">
        <v>5084</v>
      </c>
      <c r="D446" s="22"/>
      <c r="E446" s="20" t="s">
        <v>68</v>
      </c>
      <c r="F446" s="20" t="s">
        <v>67</v>
      </c>
      <c r="G446" s="20" t="s">
        <v>67</v>
      </c>
      <c r="H446" s="20" t="s">
        <v>292</v>
      </c>
      <c r="I446" s="20" t="s">
        <v>292</v>
      </c>
      <c r="J446" s="22">
        <v>1</v>
      </c>
      <c r="K446" s="21" t="s">
        <v>6212</v>
      </c>
    </row>
    <row r="447" spans="1:11" ht="16">
      <c r="A447" s="22">
        <v>3283</v>
      </c>
      <c r="B447" s="20" t="s">
        <v>6214</v>
      </c>
      <c r="C447" s="20" t="s">
        <v>5084</v>
      </c>
      <c r="D447" s="22"/>
      <c r="E447" s="20" t="s">
        <v>68</v>
      </c>
      <c r="F447" s="20" t="s">
        <v>67</v>
      </c>
      <c r="G447" s="20" t="s">
        <v>67</v>
      </c>
      <c r="H447" s="20" t="s">
        <v>292</v>
      </c>
      <c r="I447" s="20" t="s">
        <v>292</v>
      </c>
      <c r="J447" s="22">
        <v>1</v>
      </c>
      <c r="K447" s="21" t="s">
        <v>6212</v>
      </c>
    </row>
    <row r="448" spans="1:11" ht="16">
      <c r="A448" s="22">
        <v>3286</v>
      </c>
      <c r="B448" s="20" t="s">
        <v>6215</v>
      </c>
      <c r="C448" s="20" t="s">
        <v>5084</v>
      </c>
      <c r="D448" s="22"/>
      <c r="E448" s="20" t="s">
        <v>68</v>
      </c>
      <c r="F448" s="20" t="s">
        <v>67</v>
      </c>
      <c r="G448" s="20" t="s">
        <v>67</v>
      </c>
      <c r="H448" s="20" t="s">
        <v>292</v>
      </c>
      <c r="I448" s="20" t="s">
        <v>292</v>
      </c>
      <c r="J448" s="22">
        <v>1</v>
      </c>
      <c r="K448" s="21" t="s">
        <v>6212</v>
      </c>
    </row>
    <row r="449" spans="1:11" ht="16">
      <c r="A449" s="22">
        <v>3287</v>
      </c>
      <c r="B449" s="20" t="s">
        <v>6216</v>
      </c>
      <c r="C449" s="20" t="s">
        <v>5084</v>
      </c>
      <c r="D449" s="22"/>
      <c r="E449" s="20" t="s">
        <v>67</v>
      </c>
      <c r="F449" s="20" t="s">
        <v>67</v>
      </c>
      <c r="G449" s="20" t="s">
        <v>67</v>
      </c>
      <c r="H449" s="20" t="s">
        <v>292</v>
      </c>
      <c r="I449" s="20" t="s">
        <v>292</v>
      </c>
      <c r="J449" s="22">
        <v>1</v>
      </c>
      <c r="K449" s="21" t="s">
        <v>6217</v>
      </c>
    </row>
    <row r="450" spans="1:11" ht="16">
      <c r="A450" s="22">
        <v>3288</v>
      </c>
      <c r="B450" s="20" t="s">
        <v>6218</v>
      </c>
      <c r="C450" s="20" t="s">
        <v>5084</v>
      </c>
      <c r="D450" s="22"/>
      <c r="E450" s="20" t="s">
        <v>68</v>
      </c>
      <c r="F450" s="20" t="s">
        <v>67</v>
      </c>
      <c r="G450" s="20" t="s">
        <v>67</v>
      </c>
      <c r="H450" s="20" t="s">
        <v>292</v>
      </c>
      <c r="I450" s="20" t="s">
        <v>292</v>
      </c>
      <c r="J450" s="22">
        <v>1</v>
      </c>
      <c r="K450" s="21" t="s">
        <v>6219</v>
      </c>
    </row>
    <row r="451" spans="1:11" ht="16">
      <c r="A451" s="22">
        <v>3296</v>
      </c>
      <c r="B451" s="20" t="s">
        <v>6220</v>
      </c>
      <c r="C451" s="20" t="s">
        <v>5084</v>
      </c>
      <c r="D451" s="22"/>
      <c r="E451" s="20" t="s">
        <v>68</v>
      </c>
      <c r="F451" s="20" t="s">
        <v>67</v>
      </c>
      <c r="G451" s="20" t="s">
        <v>67</v>
      </c>
      <c r="H451" s="20" t="s">
        <v>292</v>
      </c>
      <c r="I451" s="20" t="s">
        <v>292</v>
      </c>
      <c r="J451" s="22">
        <v>1</v>
      </c>
      <c r="K451" s="21" t="s">
        <v>6219</v>
      </c>
    </row>
    <row r="452" spans="1:11" ht="16">
      <c r="A452" s="22">
        <v>3312</v>
      </c>
      <c r="B452" s="20" t="s">
        <v>6221</v>
      </c>
      <c r="C452" s="20" t="s">
        <v>5388</v>
      </c>
      <c r="D452" s="22">
        <v>1211</v>
      </c>
      <c r="E452" s="20" t="s">
        <v>68</v>
      </c>
      <c r="F452" s="20" t="s">
        <v>68</v>
      </c>
      <c r="G452" s="20" t="s">
        <v>67</v>
      </c>
      <c r="H452" s="20" t="s">
        <v>6222</v>
      </c>
      <c r="I452" s="20" t="s">
        <v>6223</v>
      </c>
      <c r="J452" s="22">
        <v>1</v>
      </c>
      <c r="K452" s="21" t="s">
        <v>6224</v>
      </c>
    </row>
    <row r="453" spans="1:11" ht="16">
      <c r="A453" s="22">
        <v>4192</v>
      </c>
      <c r="B453" s="20" t="s">
        <v>6225</v>
      </c>
      <c r="C453" s="20" t="s">
        <v>5388</v>
      </c>
      <c r="D453" s="22">
        <v>1249</v>
      </c>
      <c r="E453" s="20" t="s">
        <v>68</v>
      </c>
      <c r="F453" s="20" t="s">
        <v>68</v>
      </c>
      <c r="G453" s="20" t="s">
        <v>67</v>
      </c>
      <c r="H453" s="20" t="s">
        <v>2327</v>
      </c>
      <c r="I453" s="20" t="s">
        <v>270</v>
      </c>
      <c r="J453" s="22">
        <v>1</v>
      </c>
      <c r="K453" s="21" t="s">
        <v>6226</v>
      </c>
    </row>
    <row r="454" spans="1:11" ht="16">
      <c r="A454" s="22">
        <v>4515</v>
      </c>
      <c r="B454" s="20" t="s">
        <v>6227</v>
      </c>
      <c r="C454" s="20" t="s">
        <v>5084</v>
      </c>
      <c r="D454" s="22">
        <v>1205</v>
      </c>
      <c r="E454" s="20" t="s">
        <v>68</v>
      </c>
      <c r="F454" s="20" t="s">
        <v>67</v>
      </c>
      <c r="G454" s="20" t="s">
        <v>67</v>
      </c>
      <c r="H454" s="20" t="s">
        <v>6228</v>
      </c>
      <c r="I454" s="20" t="s">
        <v>292</v>
      </c>
      <c r="J454" s="22">
        <v>1</v>
      </c>
      <c r="K454" s="21" t="s">
        <v>6229</v>
      </c>
    </row>
    <row r="455" spans="1:11" ht="16">
      <c r="A455" s="22">
        <v>5550</v>
      </c>
      <c r="B455" s="20" t="s">
        <v>6230</v>
      </c>
      <c r="C455" s="20" t="s">
        <v>5590</v>
      </c>
      <c r="D455" s="22"/>
      <c r="E455" s="20" t="s">
        <v>4</v>
      </c>
      <c r="F455" s="20" t="s">
        <v>67</v>
      </c>
      <c r="G455" s="20" t="s">
        <v>67</v>
      </c>
      <c r="H455" s="20" t="s">
        <v>292</v>
      </c>
      <c r="I455" s="20" t="s">
        <v>292</v>
      </c>
      <c r="J455" s="22">
        <v>1</v>
      </c>
      <c r="K455" s="21" t="s">
        <v>5597</v>
      </c>
    </row>
    <row r="456" spans="1:11" ht="16">
      <c r="A456" s="22">
        <v>6196</v>
      </c>
      <c r="B456" s="20" t="s">
        <v>6231</v>
      </c>
      <c r="C456" s="20" t="s">
        <v>5309</v>
      </c>
      <c r="D456" s="22">
        <v>1227</v>
      </c>
      <c r="E456" s="20" t="s">
        <v>67</v>
      </c>
      <c r="F456" s="20" t="s">
        <v>68</v>
      </c>
      <c r="G456" s="20" t="s">
        <v>67</v>
      </c>
      <c r="H456" s="20" t="s">
        <v>6232</v>
      </c>
      <c r="I456" s="20" t="s">
        <v>271</v>
      </c>
      <c r="J456" s="22">
        <v>1</v>
      </c>
      <c r="K456" s="21" t="s">
        <v>6233</v>
      </c>
    </row>
    <row r="457" spans="1:11" ht="16">
      <c r="A457" s="22">
        <v>6231</v>
      </c>
      <c r="B457" s="20" t="s">
        <v>6234</v>
      </c>
      <c r="C457" s="20" t="s">
        <v>5084</v>
      </c>
      <c r="D457" s="22"/>
      <c r="E457" s="20" t="s">
        <v>68</v>
      </c>
      <c r="F457" s="20" t="s">
        <v>67</v>
      </c>
      <c r="G457" s="20" t="s">
        <v>67</v>
      </c>
      <c r="H457" s="20" t="s">
        <v>292</v>
      </c>
      <c r="I457" s="20" t="s">
        <v>292</v>
      </c>
      <c r="J457" s="22">
        <v>1</v>
      </c>
      <c r="K457" s="21" t="s">
        <v>6235</v>
      </c>
    </row>
    <row r="458" spans="1:11" ht="16">
      <c r="A458" s="22">
        <v>6232</v>
      </c>
      <c r="B458" s="20" t="s">
        <v>6236</v>
      </c>
      <c r="C458" s="20" t="s">
        <v>5084</v>
      </c>
      <c r="D458" s="22">
        <v>1166</v>
      </c>
      <c r="E458" s="20" t="s">
        <v>68</v>
      </c>
      <c r="F458" s="20" t="s">
        <v>67</v>
      </c>
      <c r="G458" s="20" t="s">
        <v>67</v>
      </c>
      <c r="H458" s="20" t="s">
        <v>292</v>
      </c>
      <c r="I458" s="20" t="s">
        <v>292</v>
      </c>
      <c r="J458" s="22">
        <v>1</v>
      </c>
      <c r="K458" s="21" t="s">
        <v>6235</v>
      </c>
    </row>
    <row r="459" spans="1:11" ht="16">
      <c r="A459" s="22">
        <v>6233</v>
      </c>
      <c r="B459" s="20" t="s">
        <v>6237</v>
      </c>
      <c r="C459" s="20" t="s">
        <v>5084</v>
      </c>
      <c r="D459" s="22">
        <v>1157</v>
      </c>
      <c r="E459" s="20" t="s">
        <v>68</v>
      </c>
      <c r="F459" s="20" t="s">
        <v>67</v>
      </c>
      <c r="G459" s="20" t="s">
        <v>67</v>
      </c>
      <c r="H459" s="20" t="s">
        <v>6238</v>
      </c>
      <c r="I459" s="20" t="s">
        <v>292</v>
      </c>
      <c r="J459" s="22">
        <v>1</v>
      </c>
      <c r="K459" s="21" t="s">
        <v>6235</v>
      </c>
    </row>
    <row r="460" spans="1:11" ht="16">
      <c r="A460" s="22">
        <v>6234</v>
      </c>
      <c r="B460" s="20" t="s">
        <v>6239</v>
      </c>
      <c r="C460" s="20" t="s">
        <v>5084</v>
      </c>
      <c r="D460" s="22">
        <v>1190</v>
      </c>
      <c r="E460" s="20" t="s">
        <v>68</v>
      </c>
      <c r="F460" s="20" t="s">
        <v>67</v>
      </c>
      <c r="G460" s="20" t="s">
        <v>67</v>
      </c>
      <c r="H460" s="20" t="s">
        <v>6240</v>
      </c>
      <c r="I460" s="20" t="s">
        <v>6241</v>
      </c>
      <c r="J460" s="22">
        <v>1</v>
      </c>
      <c r="K460" s="21" t="s">
        <v>6235</v>
      </c>
    </row>
    <row r="461" spans="1:11" ht="16">
      <c r="A461" s="22">
        <v>6235</v>
      </c>
      <c r="B461" s="20" t="s">
        <v>6242</v>
      </c>
      <c r="C461" s="20" t="s">
        <v>5084</v>
      </c>
      <c r="D461" s="22">
        <v>1217</v>
      </c>
      <c r="E461" s="20" t="s">
        <v>68</v>
      </c>
      <c r="F461" s="20" t="s">
        <v>67</v>
      </c>
      <c r="G461" s="20" t="s">
        <v>67</v>
      </c>
      <c r="H461" s="20" t="s">
        <v>6243</v>
      </c>
      <c r="I461" s="20" t="s">
        <v>292</v>
      </c>
      <c r="J461" s="22">
        <v>1</v>
      </c>
      <c r="K461" s="21" t="s">
        <v>6235</v>
      </c>
    </row>
    <row r="462" spans="1:11" ht="16">
      <c r="A462" s="22">
        <v>6240</v>
      </c>
      <c r="B462" s="20" t="s">
        <v>6244</v>
      </c>
      <c r="C462" s="20" t="s">
        <v>5084</v>
      </c>
      <c r="D462" s="22">
        <v>1147</v>
      </c>
      <c r="E462" s="20" t="s">
        <v>68</v>
      </c>
      <c r="F462" s="20" t="s">
        <v>67</v>
      </c>
      <c r="G462" s="20" t="s">
        <v>67</v>
      </c>
      <c r="H462" s="20" t="s">
        <v>6245</v>
      </c>
      <c r="I462" s="20" t="s">
        <v>4</v>
      </c>
      <c r="J462" s="22">
        <v>1</v>
      </c>
      <c r="K462" s="21" t="s">
        <v>6246</v>
      </c>
    </row>
    <row r="463" spans="1:11" ht="16">
      <c r="A463" s="22">
        <v>6241</v>
      </c>
      <c r="B463" s="20" t="s">
        <v>6247</v>
      </c>
      <c r="C463" s="20" t="s">
        <v>5084</v>
      </c>
      <c r="D463" s="22"/>
      <c r="E463" s="20" t="s">
        <v>68</v>
      </c>
      <c r="F463" s="20" t="s">
        <v>67</v>
      </c>
      <c r="G463" s="20" t="s">
        <v>67</v>
      </c>
      <c r="H463" s="20" t="s">
        <v>4</v>
      </c>
      <c r="I463" s="20" t="s">
        <v>4</v>
      </c>
      <c r="J463" s="22">
        <v>1</v>
      </c>
      <c r="K463" s="21" t="s">
        <v>6248</v>
      </c>
    </row>
    <row r="464" spans="1:11" ht="16">
      <c r="A464" s="22">
        <v>6287</v>
      </c>
      <c r="B464" s="20" t="s">
        <v>6249</v>
      </c>
      <c r="C464" s="20" t="s">
        <v>3238</v>
      </c>
      <c r="D464" s="22">
        <v>1243</v>
      </c>
      <c r="E464" s="20" t="s">
        <v>4</v>
      </c>
      <c r="F464" s="20" t="s">
        <v>68</v>
      </c>
      <c r="G464" s="20" t="s">
        <v>67</v>
      </c>
      <c r="H464" s="20" t="s">
        <v>6250</v>
      </c>
      <c r="I464" s="20" t="s">
        <v>272</v>
      </c>
      <c r="J464" s="22">
        <v>1</v>
      </c>
      <c r="K464" s="21" t="s">
        <v>6251</v>
      </c>
    </row>
    <row r="465" spans="1:11" ht="16">
      <c r="A465" s="22">
        <v>6318</v>
      </c>
      <c r="B465" s="20" t="s">
        <v>6252</v>
      </c>
      <c r="C465" s="20" t="s">
        <v>5084</v>
      </c>
      <c r="D465" s="22"/>
      <c r="E465" s="20" t="s">
        <v>68</v>
      </c>
      <c r="F465" s="20" t="s">
        <v>67</v>
      </c>
      <c r="G465" s="20" t="s">
        <v>67</v>
      </c>
      <c r="H465" s="20" t="s">
        <v>4</v>
      </c>
      <c r="I465" s="20" t="s">
        <v>4</v>
      </c>
      <c r="J465" s="22">
        <v>1</v>
      </c>
      <c r="K465" s="21" t="s">
        <v>6253</v>
      </c>
    </row>
    <row r="466" spans="1:11" ht="16">
      <c r="A466" s="22">
        <v>6319</v>
      </c>
      <c r="B466" s="20" t="s">
        <v>6254</v>
      </c>
      <c r="C466" s="20" t="s">
        <v>5084</v>
      </c>
      <c r="D466" s="22"/>
      <c r="E466" s="20" t="s">
        <v>68</v>
      </c>
      <c r="F466" s="20" t="s">
        <v>67</v>
      </c>
      <c r="G466" s="20" t="s">
        <v>67</v>
      </c>
      <c r="H466" s="20" t="s">
        <v>4</v>
      </c>
      <c r="I466" s="20" t="s">
        <v>4</v>
      </c>
      <c r="J466" s="22">
        <v>1</v>
      </c>
      <c r="K466" s="21" t="s">
        <v>6253</v>
      </c>
    </row>
    <row r="467" spans="1:11" ht="16">
      <c r="A467" s="22">
        <v>6324</v>
      </c>
      <c r="B467" s="20" t="s">
        <v>6255</v>
      </c>
      <c r="C467" s="20" t="s">
        <v>5084</v>
      </c>
      <c r="D467" s="22">
        <v>1228</v>
      </c>
      <c r="E467" s="20" t="s">
        <v>68</v>
      </c>
      <c r="F467" s="20" t="s">
        <v>67</v>
      </c>
      <c r="G467" s="20" t="s">
        <v>67</v>
      </c>
      <c r="H467" s="20" t="s">
        <v>6256</v>
      </c>
      <c r="I467" s="20" t="s">
        <v>4</v>
      </c>
      <c r="J467" s="22">
        <v>1</v>
      </c>
      <c r="K467" s="21" t="s">
        <v>6253</v>
      </c>
    </row>
    <row r="468" spans="1:11" ht="16">
      <c r="A468" s="22">
        <v>6325</v>
      </c>
      <c r="B468" s="20" t="s">
        <v>6257</v>
      </c>
      <c r="C468" s="20" t="s">
        <v>5084</v>
      </c>
      <c r="D468" s="22"/>
      <c r="E468" s="20" t="s">
        <v>68</v>
      </c>
      <c r="F468" s="20" t="s">
        <v>67</v>
      </c>
      <c r="G468" s="20" t="s">
        <v>67</v>
      </c>
      <c r="H468" s="20" t="s">
        <v>6258</v>
      </c>
      <c r="I468" s="20" t="s">
        <v>4</v>
      </c>
      <c r="J468" s="22">
        <v>1</v>
      </c>
      <c r="K468" s="21" t="s">
        <v>6253</v>
      </c>
    </row>
    <row r="469" spans="1:11" ht="16">
      <c r="A469" s="22">
        <v>6326</v>
      </c>
      <c r="B469" s="20" t="s">
        <v>6259</v>
      </c>
      <c r="C469" s="20" t="s">
        <v>5084</v>
      </c>
      <c r="D469" s="22">
        <v>1218</v>
      </c>
      <c r="E469" s="20" t="s">
        <v>68</v>
      </c>
      <c r="F469" s="20" t="s">
        <v>67</v>
      </c>
      <c r="G469" s="20" t="s">
        <v>67</v>
      </c>
      <c r="H469" s="20" t="s">
        <v>6260</v>
      </c>
      <c r="I469" s="20" t="s">
        <v>4</v>
      </c>
      <c r="J469" s="22">
        <v>1</v>
      </c>
      <c r="K469" s="21" t="s">
        <v>6253</v>
      </c>
    </row>
    <row r="470" spans="1:11" ht="16">
      <c r="A470" s="22">
        <v>6327</v>
      </c>
      <c r="B470" s="20" t="s">
        <v>6261</v>
      </c>
      <c r="C470" s="20" t="s">
        <v>5084</v>
      </c>
      <c r="D470" s="22">
        <v>1218</v>
      </c>
      <c r="E470" s="20" t="s">
        <v>68</v>
      </c>
      <c r="F470" s="20" t="s">
        <v>67</v>
      </c>
      <c r="G470" s="20" t="s">
        <v>67</v>
      </c>
      <c r="H470" s="20" t="s">
        <v>4</v>
      </c>
      <c r="I470" s="20" t="s">
        <v>4</v>
      </c>
      <c r="J470" s="22">
        <v>1</v>
      </c>
      <c r="K470" s="21" t="s">
        <v>6253</v>
      </c>
    </row>
    <row r="471" spans="1:11" ht="16">
      <c r="A471" s="22">
        <v>6328</v>
      </c>
      <c r="B471" s="20" t="s">
        <v>6262</v>
      </c>
      <c r="C471" s="20" t="s">
        <v>5084</v>
      </c>
      <c r="D471" s="22">
        <v>1218</v>
      </c>
      <c r="E471" s="20" t="s">
        <v>68</v>
      </c>
      <c r="F471" s="20" t="s">
        <v>67</v>
      </c>
      <c r="G471" s="20" t="s">
        <v>67</v>
      </c>
      <c r="H471" s="20" t="s">
        <v>6263</v>
      </c>
      <c r="I471" s="20" t="s">
        <v>4</v>
      </c>
      <c r="J471" s="22">
        <v>1</v>
      </c>
      <c r="K471" s="21" t="s">
        <v>6253</v>
      </c>
    </row>
    <row r="472" spans="1:11" ht="16">
      <c r="A472" s="22">
        <v>6346</v>
      </c>
      <c r="B472" s="20" t="s">
        <v>6264</v>
      </c>
      <c r="C472" s="20" t="s">
        <v>5590</v>
      </c>
      <c r="D472" s="22">
        <v>1129</v>
      </c>
      <c r="E472" s="20" t="s">
        <v>67</v>
      </c>
      <c r="F472" s="20" t="s">
        <v>68</v>
      </c>
      <c r="G472" s="20" t="s">
        <v>67</v>
      </c>
      <c r="H472" s="20" t="s">
        <v>6265</v>
      </c>
      <c r="I472" s="20" t="s">
        <v>6266</v>
      </c>
      <c r="J472" s="22">
        <v>1</v>
      </c>
      <c r="K472" s="21" t="s">
        <v>6267</v>
      </c>
    </row>
    <row r="473" spans="1:11" ht="16">
      <c r="A473" s="22">
        <v>6352</v>
      </c>
      <c r="B473" s="20" t="s">
        <v>5422</v>
      </c>
      <c r="C473" s="20" t="s">
        <v>5388</v>
      </c>
      <c r="D473" s="22"/>
      <c r="E473" s="20" t="s">
        <v>68</v>
      </c>
      <c r="F473" s="20" t="s">
        <v>67</v>
      </c>
      <c r="G473" s="20" t="s">
        <v>67</v>
      </c>
      <c r="H473" s="20" t="s">
        <v>292</v>
      </c>
      <c r="I473" s="20" t="s">
        <v>292</v>
      </c>
      <c r="J473" s="22">
        <v>1</v>
      </c>
      <c r="K473" s="21" t="s">
        <v>5423</v>
      </c>
    </row>
    <row r="474" spans="1:11" ht="16">
      <c r="A474" s="22">
        <v>6363</v>
      </c>
      <c r="B474" s="20" t="s">
        <v>6268</v>
      </c>
      <c r="C474" s="20" t="s">
        <v>5084</v>
      </c>
      <c r="D474" s="22"/>
      <c r="E474" s="20" t="s">
        <v>68</v>
      </c>
      <c r="F474" s="20" t="s">
        <v>67</v>
      </c>
      <c r="G474" s="20" t="s">
        <v>67</v>
      </c>
      <c r="H474" s="20" t="s">
        <v>292</v>
      </c>
      <c r="I474" s="20" t="s">
        <v>292</v>
      </c>
      <c r="J474" s="22">
        <v>1</v>
      </c>
      <c r="K474" s="21" t="s">
        <v>6269</v>
      </c>
    </row>
    <row r="475" spans="1:11" ht="16">
      <c r="A475" s="22">
        <v>6364</v>
      </c>
      <c r="B475" s="20" t="s">
        <v>6270</v>
      </c>
      <c r="C475" s="20" t="s">
        <v>5084</v>
      </c>
      <c r="D475" s="22"/>
      <c r="E475" s="20" t="s">
        <v>68</v>
      </c>
      <c r="F475" s="20" t="s">
        <v>67</v>
      </c>
      <c r="G475" s="20" t="s">
        <v>67</v>
      </c>
      <c r="H475" s="20" t="s">
        <v>292</v>
      </c>
      <c r="I475" s="20" t="s">
        <v>292</v>
      </c>
      <c r="J475" s="22">
        <v>1</v>
      </c>
      <c r="K475" s="21" t="s">
        <v>6271</v>
      </c>
    </row>
    <row r="476" spans="1:11" ht="16">
      <c r="A476" s="22">
        <v>6365</v>
      </c>
      <c r="B476" s="20" t="s">
        <v>6272</v>
      </c>
      <c r="C476" s="20" t="s">
        <v>5084</v>
      </c>
      <c r="D476" s="22"/>
      <c r="E476" s="20" t="s">
        <v>68</v>
      </c>
      <c r="F476" s="20" t="s">
        <v>67</v>
      </c>
      <c r="G476" s="20" t="s">
        <v>67</v>
      </c>
      <c r="H476" s="20" t="s">
        <v>292</v>
      </c>
      <c r="I476" s="20" t="s">
        <v>292</v>
      </c>
      <c r="J476" s="22">
        <v>1</v>
      </c>
      <c r="K476" s="21" t="s">
        <v>6271</v>
      </c>
    </row>
    <row r="477" spans="1:11" ht="16">
      <c r="A477" s="22">
        <v>6381</v>
      </c>
      <c r="B477" s="20" t="s">
        <v>6273</v>
      </c>
      <c r="C477" s="20" t="s">
        <v>5084</v>
      </c>
      <c r="D477" s="22"/>
      <c r="E477" s="20" t="s">
        <v>68</v>
      </c>
      <c r="F477" s="20" t="s">
        <v>67</v>
      </c>
      <c r="G477" s="20" t="s">
        <v>67</v>
      </c>
      <c r="H477" s="20" t="s">
        <v>292</v>
      </c>
      <c r="I477" s="20" t="s">
        <v>292</v>
      </c>
      <c r="J477" s="22">
        <v>1</v>
      </c>
      <c r="K477" s="21" t="s">
        <v>6274</v>
      </c>
    </row>
    <row r="478" spans="1:11" ht="16">
      <c r="A478" s="22">
        <v>6382</v>
      </c>
      <c r="B478" s="20" t="s">
        <v>6275</v>
      </c>
      <c r="C478" s="20" t="s">
        <v>5084</v>
      </c>
      <c r="D478" s="22"/>
      <c r="E478" s="20" t="s">
        <v>68</v>
      </c>
      <c r="F478" s="20" t="s">
        <v>67</v>
      </c>
      <c r="G478" s="20" t="s">
        <v>67</v>
      </c>
      <c r="H478" s="20" t="s">
        <v>292</v>
      </c>
      <c r="I478" s="20" t="s">
        <v>292</v>
      </c>
      <c r="J478" s="22">
        <v>1</v>
      </c>
      <c r="K478" s="21" t="s">
        <v>6274</v>
      </c>
    </row>
    <row r="479" spans="1:11" ht="16">
      <c r="A479" s="22">
        <v>6384</v>
      </c>
      <c r="B479" s="20" t="s">
        <v>6276</v>
      </c>
      <c r="C479" s="20" t="s">
        <v>5084</v>
      </c>
      <c r="D479" s="22"/>
      <c r="E479" s="20" t="s">
        <v>68</v>
      </c>
      <c r="F479" s="20" t="s">
        <v>67</v>
      </c>
      <c r="G479" s="20" t="s">
        <v>67</v>
      </c>
      <c r="H479" s="20" t="s">
        <v>292</v>
      </c>
      <c r="I479" s="20" t="s">
        <v>292</v>
      </c>
      <c r="J479" s="22">
        <v>1</v>
      </c>
      <c r="K479" s="21" t="s">
        <v>6274</v>
      </c>
    </row>
    <row r="480" spans="1:11" ht="16">
      <c r="A480" s="22">
        <v>6385</v>
      </c>
      <c r="B480" s="20" t="s">
        <v>6277</v>
      </c>
      <c r="C480" s="20" t="s">
        <v>5084</v>
      </c>
      <c r="D480" s="22"/>
      <c r="E480" s="20" t="s">
        <v>68</v>
      </c>
      <c r="F480" s="20" t="s">
        <v>67</v>
      </c>
      <c r="G480" s="20" t="s">
        <v>67</v>
      </c>
      <c r="H480" s="20" t="s">
        <v>4</v>
      </c>
      <c r="I480" s="20" t="s">
        <v>4</v>
      </c>
      <c r="J480" s="22">
        <v>1</v>
      </c>
      <c r="K480" s="21" t="s">
        <v>6274</v>
      </c>
    </row>
    <row r="481" spans="1:11" ht="16">
      <c r="A481" s="22">
        <v>6386</v>
      </c>
      <c r="B481" s="20" t="s">
        <v>6278</v>
      </c>
      <c r="C481" s="20" t="s">
        <v>5084</v>
      </c>
      <c r="D481" s="22"/>
      <c r="E481" s="20" t="s">
        <v>67</v>
      </c>
      <c r="F481" s="20" t="s">
        <v>67</v>
      </c>
      <c r="G481" s="20" t="s">
        <v>67</v>
      </c>
      <c r="H481" s="20" t="s">
        <v>292</v>
      </c>
      <c r="I481" s="20" t="s">
        <v>292</v>
      </c>
      <c r="J481" s="22">
        <v>1</v>
      </c>
      <c r="K481" s="21" t="s">
        <v>6274</v>
      </c>
    </row>
    <row r="482" spans="1:11" ht="16">
      <c r="A482" s="22">
        <v>6388</v>
      </c>
      <c r="B482" s="20" t="s">
        <v>6279</v>
      </c>
      <c r="C482" s="20" t="s">
        <v>5084</v>
      </c>
      <c r="D482" s="22">
        <v>1192</v>
      </c>
      <c r="E482" s="20" t="s">
        <v>68</v>
      </c>
      <c r="F482" s="20" t="s">
        <v>68</v>
      </c>
      <c r="G482" s="20" t="s">
        <v>67</v>
      </c>
      <c r="H482" s="20" t="s">
        <v>6280</v>
      </c>
      <c r="I482" s="20" t="s">
        <v>273</v>
      </c>
      <c r="J482" s="22">
        <v>1</v>
      </c>
      <c r="K482" s="21" t="s">
        <v>6281</v>
      </c>
    </row>
    <row r="483" spans="1:11" ht="16">
      <c r="A483" s="22">
        <v>6389</v>
      </c>
      <c r="B483" s="20" t="s">
        <v>6282</v>
      </c>
      <c r="C483" s="20" t="s">
        <v>5084</v>
      </c>
      <c r="D483" s="22">
        <v>1190</v>
      </c>
      <c r="E483" s="20" t="s">
        <v>68</v>
      </c>
      <c r="F483" s="20" t="s">
        <v>68</v>
      </c>
      <c r="G483" s="20" t="s">
        <v>67</v>
      </c>
      <c r="H483" s="20" t="s">
        <v>6283</v>
      </c>
      <c r="I483" s="20" t="s">
        <v>274</v>
      </c>
      <c r="J483" s="22">
        <v>1</v>
      </c>
      <c r="K483" s="21" t="s">
        <v>6281</v>
      </c>
    </row>
    <row r="484" spans="1:11" ht="16">
      <c r="A484" s="22">
        <v>6393</v>
      </c>
      <c r="B484" s="20" t="s">
        <v>6284</v>
      </c>
      <c r="C484" s="20" t="s">
        <v>5084</v>
      </c>
      <c r="D484" s="22">
        <v>1224</v>
      </c>
      <c r="E484" s="20" t="s">
        <v>68</v>
      </c>
      <c r="F484" s="20" t="s">
        <v>67</v>
      </c>
      <c r="G484" s="20" t="s">
        <v>67</v>
      </c>
      <c r="H484" s="20" t="s">
        <v>6285</v>
      </c>
      <c r="I484" s="20" t="s">
        <v>292</v>
      </c>
      <c r="J484" s="22">
        <v>1</v>
      </c>
      <c r="K484" s="21" t="s">
        <v>6286</v>
      </c>
    </row>
    <row r="485" spans="1:11" ht="16">
      <c r="A485" s="22">
        <v>6430</v>
      </c>
      <c r="B485" s="20" t="s">
        <v>6287</v>
      </c>
      <c r="C485" s="20" t="s">
        <v>5133</v>
      </c>
      <c r="D485" s="22">
        <v>1273</v>
      </c>
      <c r="E485" s="20" t="s">
        <v>4</v>
      </c>
      <c r="F485" s="20" t="s">
        <v>68</v>
      </c>
      <c r="G485" s="20" t="s">
        <v>67</v>
      </c>
      <c r="H485" s="20" t="s">
        <v>6288</v>
      </c>
      <c r="I485" s="20" t="s">
        <v>275</v>
      </c>
      <c r="J485" s="22">
        <v>1</v>
      </c>
      <c r="K485" s="21" t="s">
        <v>6289</v>
      </c>
    </row>
    <row r="486" spans="1:11" ht="16">
      <c r="A486" s="22">
        <v>6431</v>
      </c>
      <c r="B486" s="20" t="s">
        <v>6290</v>
      </c>
      <c r="C486" s="20" t="s">
        <v>5133</v>
      </c>
      <c r="D486" s="22"/>
      <c r="E486" s="20" t="s">
        <v>67</v>
      </c>
      <c r="F486" s="20" t="s">
        <v>67</v>
      </c>
      <c r="G486" s="20" t="s">
        <v>67</v>
      </c>
      <c r="H486" s="20" t="s">
        <v>292</v>
      </c>
      <c r="I486" s="20" t="s">
        <v>292</v>
      </c>
      <c r="J486" s="22">
        <v>1</v>
      </c>
      <c r="K486" s="21" t="s">
        <v>6291</v>
      </c>
    </row>
    <row r="487" spans="1:11" ht="16">
      <c r="A487" s="22">
        <v>6432</v>
      </c>
      <c r="B487" s="20" t="s">
        <v>6292</v>
      </c>
      <c r="C487" s="20" t="s">
        <v>5133</v>
      </c>
      <c r="D487" s="22">
        <v>1239</v>
      </c>
      <c r="E487" s="20" t="s">
        <v>68</v>
      </c>
      <c r="F487" s="20" t="s">
        <v>67</v>
      </c>
      <c r="G487" s="20" t="s">
        <v>67</v>
      </c>
      <c r="H487" s="20" t="s">
        <v>4</v>
      </c>
      <c r="I487" s="20" t="s">
        <v>4</v>
      </c>
      <c r="J487" s="22">
        <v>1</v>
      </c>
      <c r="K487" s="21" t="s">
        <v>6293</v>
      </c>
    </row>
    <row r="488" spans="1:11" ht="16">
      <c r="A488" s="22">
        <v>6433</v>
      </c>
      <c r="B488" s="20" t="s">
        <v>6294</v>
      </c>
      <c r="C488" s="20" t="s">
        <v>5133</v>
      </c>
      <c r="D488" s="22"/>
      <c r="E488" s="20" t="s">
        <v>68</v>
      </c>
      <c r="F488" s="20" t="s">
        <v>67</v>
      </c>
      <c r="G488" s="20" t="s">
        <v>67</v>
      </c>
      <c r="H488" s="20" t="s">
        <v>292</v>
      </c>
      <c r="I488" s="20" t="s">
        <v>292</v>
      </c>
      <c r="J488" s="22">
        <v>1</v>
      </c>
      <c r="K488" s="21" t="s">
        <v>6295</v>
      </c>
    </row>
    <row r="489" spans="1:11" ht="16">
      <c r="A489" s="22">
        <v>6434</v>
      </c>
      <c r="B489" s="20" t="s">
        <v>6296</v>
      </c>
      <c r="C489" s="20" t="s">
        <v>5133</v>
      </c>
      <c r="D489" s="22"/>
      <c r="E489" s="20" t="s">
        <v>67</v>
      </c>
      <c r="F489" s="20" t="s">
        <v>67</v>
      </c>
      <c r="G489" s="20" t="s">
        <v>67</v>
      </c>
      <c r="H489" s="20" t="s">
        <v>292</v>
      </c>
      <c r="I489" s="20" t="s">
        <v>292</v>
      </c>
      <c r="J489" s="22">
        <v>1</v>
      </c>
      <c r="K489" s="21" t="s">
        <v>6295</v>
      </c>
    </row>
    <row r="490" spans="1:11" ht="16">
      <c r="A490" s="22">
        <v>6435</v>
      </c>
      <c r="B490" s="20" t="s">
        <v>6297</v>
      </c>
      <c r="C490" s="20" t="s">
        <v>5133</v>
      </c>
      <c r="D490" s="22"/>
      <c r="E490" s="20" t="s">
        <v>68</v>
      </c>
      <c r="F490" s="20" t="s">
        <v>67</v>
      </c>
      <c r="G490" s="20" t="s">
        <v>67</v>
      </c>
      <c r="H490" s="20" t="s">
        <v>292</v>
      </c>
      <c r="I490" s="20" t="s">
        <v>292</v>
      </c>
      <c r="J490" s="22">
        <v>1</v>
      </c>
      <c r="K490" s="21" t="s">
        <v>6298</v>
      </c>
    </row>
    <row r="491" spans="1:11" ht="16">
      <c r="A491" s="22">
        <v>6436</v>
      </c>
      <c r="B491" s="20" t="s">
        <v>6299</v>
      </c>
      <c r="C491" s="20" t="s">
        <v>5133</v>
      </c>
      <c r="D491" s="22"/>
      <c r="E491" s="20" t="s">
        <v>68</v>
      </c>
      <c r="F491" s="20" t="s">
        <v>67</v>
      </c>
      <c r="G491" s="20" t="s">
        <v>67</v>
      </c>
      <c r="H491" s="20" t="s">
        <v>292</v>
      </c>
      <c r="I491" s="20" t="s">
        <v>292</v>
      </c>
      <c r="J491" s="22">
        <v>1</v>
      </c>
      <c r="K491" s="21" t="s">
        <v>6298</v>
      </c>
    </row>
    <row r="492" spans="1:11" ht="16">
      <c r="A492" s="22">
        <v>6505</v>
      </c>
      <c r="B492" s="20" t="s">
        <v>6300</v>
      </c>
      <c r="C492" s="20" t="s">
        <v>2556</v>
      </c>
      <c r="D492" s="22">
        <v>1226</v>
      </c>
      <c r="E492" s="20" t="s">
        <v>4</v>
      </c>
      <c r="F492" s="20" t="s">
        <v>68</v>
      </c>
      <c r="G492" s="20" t="s">
        <v>4</v>
      </c>
      <c r="H492" s="20" t="s">
        <v>6301</v>
      </c>
      <c r="I492" s="20" t="s">
        <v>6302</v>
      </c>
      <c r="J492" s="22">
        <v>1</v>
      </c>
      <c r="K492" s="21" t="s">
        <v>6303</v>
      </c>
    </row>
    <row r="493" spans="1:11" ht="16">
      <c r="A493" s="22">
        <v>6512</v>
      </c>
      <c r="B493" s="20" t="s">
        <v>6304</v>
      </c>
      <c r="C493" s="20" t="s">
        <v>3238</v>
      </c>
      <c r="D493" s="22">
        <v>1200</v>
      </c>
      <c r="E493" s="20" t="s">
        <v>67</v>
      </c>
      <c r="F493" s="20" t="s">
        <v>68</v>
      </c>
      <c r="G493" s="20" t="s">
        <v>67</v>
      </c>
      <c r="H493" s="20" t="s">
        <v>6305</v>
      </c>
      <c r="I493" s="20" t="s">
        <v>276</v>
      </c>
      <c r="J493" s="22">
        <v>1</v>
      </c>
      <c r="K493" s="21" t="s">
        <v>6306</v>
      </c>
    </row>
    <row r="494" spans="1:11" ht="16">
      <c r="A494" s="22">
        <v>6514</v>
      </c>
      <c r="B494" s="20" t="s">
        <v>6307</v>
      </c>
      <c r="C494" s="20" t="s">
        <v>3238</v>
      </c>
      <c r="D494" s="22">
        <v>1190</v>
      </c>
      <c r="E494" s="20" t="s">
        <v>4</v>
      </c>
      <c r="F494" s="20" t="s">
        <v>68</v>
      </c>
      <c r="G494" s="20" t="s">
        <v>67</v>
      </c>
      <c r="H494" s="20" t="s">
        <v>6308</v>
      </c>
      <c r="I494" s="20" t="s">
        <v>277</v>
      </c>
      <c r="J494" s="22">
        <v>1</v>
      </c>
      <c r="K494" s="21" t="s">
        <v>6309</v>
      </c>
    </row>
    <row r="495" spans="1:11" ht="16">
      <c r="A495" s="22">
        <v>6575</v>
      </c>
      <c r="B495" s="20" t="s">
        <v>6310</v>
      </c>
      <c r="C495" s="20" t="s">
        <v>3238</v>
      </c>
      <c r="D495" s="22"/>
      <c r="E495" s="20" t="s">
        <v>4</v>
      </c>
      <c r="F495" s="20" t="s">
        <v>67</v>
      </c>
      <c r="G495" s="20" t="s">
        <v>67</v>
      </c>
      <c r="H495" s="20" t="s">
        <v>6311</v>
      </c>
      <c r="I495" s="20" t="s">
        <v>22</v>
      </c>
      <c r="J495" s="20">
        <v>0</v>
      </c>
      <c r="K495" s="21" t="s">
        <v>6312</v>
      </c>
    </row>
    <row r="496" spans="1:11" ht="16">
      <c r="A496" s="22">
        <v>6832</v>
      </c>
      <c r="B496" s="20" t="s">
        <v>6313</v>
      </c>
      <c r="C496" s="20" t="s">
        <v>5133</v>
      </c>
      <c r="D496" s="22">
        <v>1176</v>
      </c>
      <c r="E496" s="20" t="s">
        <v>67</v>
      </c>
      <c r="F496" s="20" t="s">
        <v>68</v>
      </c>
      <c r="G496" s="20" t="s">
        <v>67</v>
      </c>
      <c r="H496" s="20" t="s">
        <v>6314</v>
      </c>
      <c r="I496" s="20" t="s">
        <v>278</v>
      </c>
      <c r="J496" s="22">
        <v>1</v>
      </c>
      <c r="K496" s="21" t="s">
        <v>6315</v>
      </c>
    </row>
    <row r="497" spans="1:11" ht="16">
      <c r="A497" s="22">
        <v>6846</v>
      </c>
      <c r="B497" s="20" t="s">
        <v>6316</v>
      </c>
      <c r="C497" s="20" t="s">
        <v>5309</v>
      </c>
      <c r="D497" s="22">
        <v>1266</v>
      </c>
      <c r="E497" s="20" t="s">
        <v>4</v>
      </c>
      <c r="F497" s="20" t="s">
        <v>68</v>
      </c>
      <c r="G497" s="20" t="s">
        <v>67</v>
      </c>
      <c r="H497" s="20" t="s">
        <v>6317</v>
      </c>
      <c r="I497" s="20" t="s">
        <v>6318</v>
      </c>
      <c r="J497" s="22">
        <v>1</v>
      </c>
      <c r="K497" s="21" t="s">
        <v>6319</v>
      </c>
    </row>
    <row r="498" spans="1:11" ht="16">
      <c r="A498" s="22">
        <v>6848</v>
      </c>
      <c r="B498" s="20" t="s">
        <v>6320</v>
      </c>
      <c r="C498" s="20" t="s">
        <v>5309</v>
      </c>
      <c r="D498" s="22"/>
      <c r="E498" s="20" t="s">
        <v>68</v>
      </c>
      <c r="F498" s="20" t="s">
        <v>67</v>
      </c>
      <c r="G498" s="20" t="s">
        <v>67</v>
      </c>
      <c r="H498" s="20" t="s">
        <v>292</v>
      </c>
      <c r="I498" s="20" t="s">
        <v>292</v>
      </c>
      <c r="J498" s="22">
        <v>1</v>
      </c>
      <c r="K498" s="21" t="s">
        <v>6321</v>
      </c>
    </row>
    <row r="499" spans="1:11" ht="16">
      <c r="A499" s="22">
        <v>6857</v>
      </c>
      <c r="B499" s="20" t="s">
        <v>6322</v>
      </c>
      <c r="C499" s="20" t="s">
        <v>5279</v>
      </c>
      <c r="D499" s="22">
        <v>1243</v>
      </c>
      <c r="E499" s="20" t="s">
        <v>67</v>
      </c>
      <c r="F499" s="20" t="s">
        <v>67</v>
      </c>
      <c r="G499" s="20" t="s">
        <v>67</v>
      </c>
      <c r="H499" s="20" t="s">
        <v>6323</v>
      </c>
      <c r="I499" s="20" t="s">
        <v>6324</v>
      </c>
      <c r="J499" s="22">
        <v>1</v>
      </c>
      <c r="K499" s="21" t="s">
        <v>6325</v>
      </c>
    </row>
    <row r="500" spans="1:11" ht="16">
      <c r="A500" s="22">
        <v>6902</v>
      </c>
      <c r="B500" s="20" t="s">
        <v>6326</v>
      </c>
      <c r="C500" s="20" t="s">
        <v>5149</v>
      </c>
      <c r="D500" s="22"/>
      <c r="E500" s="20" t="s">
        <v>4</v>
      </c>
      <c r="F500" s="20" t="s">
        <v>67</v>
      </c>
      <c r="G500" s="20" t="s">
        <v>67</v>
      </c>
      <c r="H500" s="20" t="s">
        <v>292</v>
      </c>
      <c r="I500" s="20" t="s">
        <v>292</v>
      </c>
      <c r="J500" s="22">
        <v>1</v>
      </c>
      <c r="K500" s="21" t="s">
        <v>6327</v>
      </c>
    </row>
    <row r="501" spans="1:11" ht="16">
      <c r="A501" s="22">
        <v>6910</v>
      </c>
      <c r="B501" s="20" t="s">
        <v>6328</v>
      </c>
      <c r="C501" s="20" t="s">
        <v>5149</v>
      </c>
      <c r="D501" s="22"/>
      <c r="E501" s="20" t="s">
        <v>4</v>
      </c>
      <c r="F501" s="20" t="s">
        <v>67</v>
      </c>
      <c r="G501" s="20" t="s">
        <v>67</v>
      </c>
      <c r="H501" s="20" t="s">
        <v>292</v>
      </c>
      <c r="I501" s="20" t="s">
        <v>292</v>
      </c>
      <c r="J501" s="22">
        <v>1</v>
      </c>
      <c r="K501" s="21" t="s">
        <v>6327</v>
      </c>
    </row>
    <row r="502" spans="1:11" ht="16">
      <c r="A502" s="22">
        <v>6912</v>
      </c>
      <c r="B502" s="20" t="s">
        <v>6329</v>
      </c>
      <c r="C502" s="20" t="s">
        <v>5149</v>
      </c>
      <c r="D502" s="22"/>
      <c r="E502" s="20" t="s">
        <v>4</v>
      </c>
      <c r="F502" s="20" t="s">
        <v>67</v>
      </c>
      <c r="G502" s="20" t="s">
        <v>67</v>
      </c>
      <c r="H502" s="20" t="s">
        <v>292</v>
      </c>
      <c r="I502" s="20" t="s">
        <v>292</v>
      </c>
      <c r="J502" s="22">
        <v>1</v>
      </c>
      <c r="K502" s="21" t="s">
        <v>6327</v>
      </c>
    </row>
    <row r="503" spans="1:11" ht="16">
      <c r="A503" s="22">
        <v>6913</v>
      </c>
      <c r="B503" s="20" t="s">
        <v>6330</v>
      </c>
      <c r="C503" s="20" t="s">
        <v>5149</v>
      </c>
      <c r="D503" s="22"/>
      <c r="E503" s="20" t="s">
        <v>4</v>
      </c>
      <c r="F503" s="20" t="s">
        <v>67</v>
      </c>
      <c r="G503" s="20" t="s">
        <v>67</v>
      </c>
      <c r="H503" s="20" t="s">
        <v>292</v>
      </c>
      <c r="I503" s="20" t="s">
        <v>292</v>
      </c>
      <c r="J503" s="22">
        <v>1</v>
      </c>
      <c r="K503" s="21" t="s">
        <v>6327</v>
      </c>
    </row>
    <row r="504" spans="1:11" ht="16">
      <c r="A504" s="22">
        <v>6922</v>
      </c>
      <c r="B504" s="20" t="s">
        <v>6331</v>
      </c>
      <c r="C504" s="20" t="s">
        <v>5149</v>
      </c>
      <c r="D504" s="22"/>
      <c r="E504" s="20" t="s">
        <v>4</v>
      </c>
      <c r="F504" s="20" t="s">
        <v>67</v>
      </c>
      <c r="G504" s="20" t="s">
        <v>67</v>
      </c>
      <c r="H504" s="20" t="s">
        <v>292</v>
      </c>
      <c r="I504" s="20" t="s">
        <v>292</v>
      </c>
      <c r="J504" s="22">
        <v>1</v>
      </c>
      <c r="K504" s="21" t="s">
        <v>6327</v>
      </c>
    </row>
    <row r="505" spans="1:11" ht="16">
      <c r="A505" s="22">
        <v>6927</v>
      </c>
      <c r="B505" s="20" t="s">
        <v>6332</v>
      </c>
      <c r="C505" s="20" t="s">
        <v>5084</v>
      </c>
      <c r="D505" s="22"/>
      <c r="E505" s="20" t="s">
        <v>68</v>
      </c>
      <c r="F505" s="20" t="s">
        <v>67</v>
      </c>
      <c r="G505" s="20" t="s">
        <v>67</v>
      </c>
      <c r="H505" s="20" t="s">
        <v>292</v>
      </c>
      <c r="I505" s="20" t="s">
        <v>292</v>
      </c>
      <c r="J505" s="22">
        <v>1</v>
      </c>
      <c r="K505" s="21" t="s">
        <v>6333</v>
      </c>
    </row>
    <row r="506" spans="1:11" ht="16">
      <c r="A506" s="22">
        <v>6980</v>
      </c>
      <c r="B506" s="20" t="s">
        <v>6334</v>
      </c>
      <c r="C506" s="20" t="s">
        <v>5388</v>
      </c>
      <c r="D506" s="22">
        <v>1272</v>
      </c>
      <c r="E506" s="20" t="s">
        <v>4</v>
      </c>
      <c r="F506" s="20" t="s">
        <v>67</v>
      </c>
      <c r="G506" s="20" t="s">
        <v>67</v>
      </c>
      <c r="H506" s="20" t="s">
        <v>6335</v>
      </c>
      <c r="I506" s="20" t="s">
        <v>375</v>
      </c>
      <c r="J506" s="22">
        <v>1</v>
      </c>
      <c r="K506" s="21" t="s">
        <v>6336</v>
      </c>
    </row>
    <row r="507" spans="1:11" ht="16">
      <c r="A507" s="22">
        <v>6989</v>
      </c>
      <c r="B507" s="20" t="s">
        <v>6337</v>
      </c>
      <c r="C507" s="20" t="s">
        <v>5388</v>
      </c>
      <c r="D507" s="22">
        <v>1190</v>
      </c>
      <c r="E507" s="20" t="s">
        <v>4</v>
      </c>
      <c r="F507" s="20" t="s">
        <v>67</v>
      </c>
      <c r="G507" s="20" t="s">
        <v>67</v>
      </c>
      <c r="H507" s="20" t="s">
        <v>2327</v>
      </c>
      <c r="I507" s="20" t="s">
        <v>376</v>
      </c>
      <c r="J507" s="22">
        <v>1</v>
      </c>
      <c r="K507" s="21" t="s">
        <v>6338</v>
      </c>
    </row>
    <row r="508" spans="1:11" ht="16">
      <c r="A508" s="22">
        <v>6990</v>
      </c>
      <c r="B508" s="20" t="s">
        <v>6339</v>
      </c>
      <c r="C508" s="20" t="s">
        <v>5388</v>
      </c>
      <c r="D508" s="22">
        <v>1244</v>
      </c>
      <c r="E508" s="20" t="s">
        <v>68</v>
      </c>
      <c r="F508" s="20" t="s">
        <v>68</v>
      </c>
      <c r="G508" s="20" t="s">
        <v>67</v>
      </c>
      <c r="H508" s="20" t="s">
        <v>6340</v>
      </c>
      <c r="I508" s="20" t="s">
        <v>6341</v>
      </c>
      <c r="J508" s="22">
        <v>1</v>
      </c>
      <c r="K508" s="21" t="s">
        <v>6338</v>
      </c>
    </row>
    <row r="509" spans="1:11" ht="16">
      <c r="A509" s="22">
        <v>6991</v>
      </c>
      <c r="B509" s="20" t="s">
        <v>6342</v>
      </c>
      <c r="C509" s="20" t="s">
        <v>5149</v>
      </c>
      <c r="D509" s="22">
        <v>1255</v>
      </c>
      <c r="E509" s="20" t="s">
        <v>4</v>
      </c>
      <c r="F509" s="20" t="s">
        <v>67</v>
      </c>
      <c r="G509" s="20" t="s">
        <v>68</v>
      </c>
      <c r="H509" s="20" t="s">
        <v>6343</v>
      </c>
      <c r="I509" s="20" t="s">
        <v>377</v>
      </c>
      <c r="J509" s="22">
        <v>1</v>
      </c>
      <c r="K509" s="21" t="s">
        <v>6344</v>
      </c>
    </row>
    <row r="510" spans="1:11" ht="16">
      <c r="A510" s="22">
        <v>6995</v>
      </c>
      <c r="B510" s="20" t="s">
        <v>6345</v>
      </c>
      <c r="C510" s="20" t="s">
        <v>5388</v>
      </c>
      <c r="D510" s="22">
        <v>1188</v>
      </c>
      <c r="E510" s="20" t="s">
        <v>4</v>
      </c>
      <c r="F510" s="20" t="s">
        <v>67</v>
      </c>
      <c r="G510" s="20" t="s">
        <v>67</v>
      </c>
      <c r="H510" s="20" t="s">
        <v>6346</v>
      </c>
      <c r="I510" s="20" t="s">
        <v>378</v>
      </c>
      <c r="J510" s="22">
        <v>1</v>
      </c>
      <c r="K510" s="21" t="s">
        <v>6347</v>
      </c>
    </row>
    <row r="511" spans="1:11" ht="16">
      <c r="A511" s="22">
        <v>6996</v>
      </c>
      <c r="B511" s="20" t="s">
        <v>6348</v>
      </c>
      <c r="C511" s="20" t="s">
        <v>5388</v>
      </c>
      <c r="D511" s="22">
        <v>1237</v>
      </c>
      <c r="E511" s="20" t="s">
        <v>4</v>
      </c>
      <c r="F511" s="20" t="s">
        <v>67</v>
      </c>
      <c r="G511" s="20" t="s">
        <v>67</v>
      </c>
      <c r="H511" s="20" t="s">
        <v>2327</v>
      </c>
      <c r="I511" s="20" t="s">
        <v>379</v>
      </c>
      <c r="J511" s="22">
        <v>1</v>
      </c>
      <c r="K511" s="21" t="s">
        <v>6347</v>
      </c>
    </row>
    <row r="512" spans="1:11" ht="16">
      <c r="A512" s="22">
        <v>6997</v>
      </c>
      <c r="B512" s="20" t="s">
        <v>6349</v>
      </c>
      <c r="C512" s="20" t="s">
        <v>5388</v>
      </c>
      <c r="D512" s="22">
        <v>1253</v>
      </c>
      <c r="E512" s="20" t="s">
        <v>4</v>
      </c>
      <c r="F512" s="20" t="s">
        <v>67</v>
      </c>
      <c r="G512" s="20" t="s">
        <v>67</v>
      </c>
      <c r="H512" s="20" t="s">
        <v>6350</v>
      </c>
      <c r="I512" s="20" t="s">
        <v>4</v>
      </c>
      <c r="J512" s="22">
        <v>1</v>
      </c>
      <c r="K512" s="21" t="s">
        <v>6347</v>
      </c>
    </row>
    <row r="513" spans="1:11" ht="16">
      <c r="A513" s="22">
        <v>6999</v>
      </c>
      <c r="B513" s="20" t="s">
        <v>6351</v>
      </c>
      <c r="C513" s="20" t="s">
        <v>5388</v>
      </c>
      <c r="D513" s="22">
        <v>1190</v>
      </c>
      <c r="E513" s="20" t="s">
        <v>4</v>
      </c>
      <c r="F513" s="20" t="s">
        <v>67</v>
      </c>
      <c r="G513" s="20" t="s">
        <v>67</v>
      </c>
      <c r="H513" s="20" t="s">
        <v>6352</v>
      </c>
      <c r="I513" s="20" t="s">
        <v>380</v>
      </c>
      <c r="J513" s="22">
        <v>1</v>
      </c>
      <c r="K513" s="21" t="s">
        <v>6347</v>
      </c>
    </row>
    <row r="514" spans="1:11" ht="16">
      <c r="A514" s="22">
        <v>7000</v>
      </c>
      <c r="B514" s="20" t="s">
        <v>6353</v>
      </c>
      <c r="C514" s="20" t="s">
        <v>5388</v>
      </c>
      <c r="D514" s="22">
        <v>1201</v>
      </c>
      <c r="E514" s="20" t="s">
        <v>4</v>
      </c>
      <c r="F514" s="20" t="s">
        <v>67</v>
      </c>
      <c r="G514" s="20" t="s">
        <v>67</v>
      </c>
      <c r="H514" s="20" t="s">
        <v>6354</v>
      </c>
      <c r="I514" s="20" t="s">
        <v>269</v>
      </c>
      <c r="J514" s="22">
        <v>1</v>
      </c>
      <c r="K514" s="21" t="s">
        <v>6355</v>
      </c>
    </row>
    <row r="515" spans="1:11" ht="16">
      <c r="A515" s="22">
        <v>7001</v>
      </c>
      <c r="B515" s="20" t="s">
        <v>6356</v>
      </c>
      <c r="C515" s="20" t="s">
        <v>5388</v>
      </c>
      <c r="D515" s="22">
        <v>1252</v>
      </c>
      <c r="E515" s="20" t="s">
        <v>4</v>
      </c>
      <c r="F515" s="20" t="s">
        <v>67</v>
      </c>
      <c r="G515" s="20" t="s">
        <v>67</v>
      </c>
      <c r="H515" s="20" t="s">
        <v>6357</v>
      </c>
      <c r="I515" s="20" t="s">
        <v>381</v>
      </c>
      <c r="J515" s="22">
        <v>1</v>
      </c>
      <c r="K515" s="21" t="s">
        <v>6358</v>
      </c>
    </row>
    <row r="516" spans="1:11" ht="16">
      <c r="A516" s="22">
        <v>7002</v>
      </c>
      <c r="B516" s="20" t="s">
        <v>6359</v>
      </c>
      <c r="C516" s="20" t="s">
        <v>5388</v>
      </c>
      <c r="D516" s="22">
        <v>1250</v>
      </c>
      <c r="E516" s="20" t="s">
        <v>4</v>
      </c>
      <c r="F516" s="20" t="s">
        <v>67</v>
      </c>
      <c r="G516" s="20" t="s">
        <v>67</v>
      </c>
      <c r="H516" s="20" t="s">
        <v>6360</v>
      </c>
      <c r="I516" s="20" t="s">
        <v>22</v>
      </c>
      <c r="J516" s="22">
        <v>1</v>
      </c>
      <c r="K516" s="21" t="s">
        <v>6347</v>
      </c>
    </row>
    <row r="517" spans="1:11" ht="16">
      <c r="A517" s="22">
        <v>7009</v>
      </c>
      <c r="B517" s="20" t="s">
        <v>6361</v>
      </c>
      <c r="C517" s="20" t="s">
        <v>5084</v>
      </c>
      <c r="D517" s="22"/>
      <c r="E517" s="20" t="s">
        <v>68</v>
      </c>
      <c r="F517" s="20" t="s">
        <v>67</v>
      </c>
      <c r="G517" s="20" t="s">
        <v>67</v>
      </c>
      <c r="H517" s="20" t="s">
        <v>292</v>
      </c>
      <c r="I517" s="20" t="s">
        <v>292</v>
      </c>
      <c r="J517" s="22">
        <v>1</v>
      </c>
      <c r="K517" s="21" t="s">
        <v>6333</v>
      </c>
    </row>
    <row r="518" spans="1:11" ht="16">
      <c r="A518" s="22">
        <v>7029</v>
      </c>
      <c r="B518" s="20" t="s">
        <v>6362</v>
      </c>
      <c r="C518" s="20" t="s">
        <v>5309</v>
      </c>
      <c r="D518" s="22">
        <v>1189</v>
      </c>
      <c r="E518" s="20" t="s">
        <v>4</v>
      </c>
      <c r="F518" s="20" t="s">
        <v>68</v>
      </c>
      <c r="G518" s="20" t="s">
        <v>4</v>
      </c>
      <c r="H518" s="20" t="s">
        <v>2327</v>
      </c>
      <c r="I518" s="20" t="s">
        <v>279</v>
      </c>
      <c r="J518" s="22">
        <v>1</v>
      </c>
      <c r="K518" s="21" t="s">
        <v>6363</v>
      </c>
    </row>
    <row r="519" spans="1:11" ht="16">
      <c r="A519" s="22">
        <v>7036</v>
      </c>
      <c r="B519" s="20" t="s">
        <v>6364</v>
      </c>
      <c r="C519" s="20" t="s">
        <v>5133</v>
      </c>
      <c r="D519" s="22">
        <v>1188</v>
      </c>
      <c r="E519" s="20" t="s">
        <v>4</v>
      </c>
      <c r="F519" s="20" t="s">
        <v>4</v>
      </c>
      <c r="G519" s="20" t="s">
        <v>4</v>
      </c>
      <c r="H519" s="20" t="s">
        <v>6365</v>
      </c>
      <c r="I519" s="20" t="s">
        <v>382</v>
      </c>
      <c r="J519" s="22">
        <v>1</v>
      </c>
      <c r="K519" s="21" t="s">
        <v>6366</v>
      </c>
    </row>
    <row r="520" spans="1:11" ht="16">
      <c r="A520" s="22">
        <v>7065</v>
      </c>
      <c r="B520" s="20" t="s">
        <v>6367</v>
      </c>
      <c r="C520" s="20" t="s">
        <v>5133</v>
      </c>
      <c r="D520" s="22">
        <v>1249</v>
      </c>
      <c r="E520" s="20" t="s">
        <v>4</v>
      </c>
      <c r="F520" s="20" t="s">
        <v>68</v>
      </c>
      <c r="G520" s="20" t="s">
        <v>67</v>
      </c>
      <c r="H520" s="20" t="s">
        <v>6368</v>
      </c>
      <c r="I520" s="20" t="s">
        <v>280</v>
      </c>
      <c r="J520" s="22">
        <v>1</v>
      </c>
      <c r="K520" s="21" t="s">
        <v>6369</v>
      </c>
    </row>
    <row r="521" spans="1:11" ht="16">
      <c r="A521" s="22">
        <v>7066</v>
      </c>
      <c r="B521" s="20" t="s">
        <v>6367</v>
      </c>
      <c r="C521" s="20" t="s">
        <v>5133</v>
      </c>
      <c r="D521" s="22">
        <v>1246</v>
      </c>
      <c r="E521" s="20" t="s">
        <v>4</v>
      </c>
      <c r="F521" s="20" t="s">
        <v>68</v>
      </c>
      <c r="G521" s="20" t="s">
        <v>67</v>
      </c>
      <c r="H521" s="20" t="s">
        <v>6370</v>
      </c>
      <c r="I521" s="20" t="s">
        <v>281</v>
      </c>
      <c r="J521" s="22">
        <v>1</v>
      </c>
      <c r="K521" s="21" t="s">
        <v>6369</v>
      </c>
    </row>
    <row r="522" spans="1:11" ht="16">
      <c r="A522" s="22">
        <v>7104</v>
      </c>
      <c r="B522" s="20" t="s">
        <v>6371</v>
      </c>
      <c r="C522" s="20" t="s">
        <v>5309</v>
      </c>
      <c r="D522" s="22">
        <v>1152</v>
      </c>
      <c r="E522" s="20" t="s">
        <v>4</v>
      </c>
      <c r="F522" s="20" t="s">
        <v>68</v>
      </c>
      <c r="G522" s="20" t="s">
        <v>67</v>
      </c>
      <c r="H522" s="20" t="s">
        <v>6372</v>
      </c>
      <c r="I522" s="20" t="s">
        <v>282</v>
      </c>
      <c r="J522" s="22">
        <v>1</v>
      </c>
      <c r="K522" s="21" t="s">
        <v>6373</v>
      </c>
    </row>
    <row r="523" spans="1:11" ht="16">
      <c r="A523" s="22">
        <v>7116</v>
      </c>
      <c r="B523" s="20" t="s">
        <v>6374</v>
      </c>
      <c r="C523" s="20" t="s">
        <v>5388</v>
      </c>
      <c r="D523" s="22">
        <v>1250</v>
      </c>
      <c r="E523" s="20" t="s">
        <v>4</v>
      </c>
      <c r="F523" s="20" t="s">
        <v>68</v>
      </c>
      <c r="G523" s="20" t="s">
        <v>67</v>
      </c>
      <c r="H523" s="20" t="s">
        <v>6375</v>
      </c>
      <c r="I523" s="20" t="s">
        <v>292</v>
      </c>
      <c r="J523" s="22">
        <v>1</v>
      </c>
      <c r="K523" s="21" t="s">
        <v>6376</v>
      </c>
    </row>
    <row r="524" spans="1:11" ht="16">
      <c r="A524" s="22">
        <v>7117</v>
      </c>
      <c r="B524" s="20" t="s">
        <v>6377</v>
      </c>
      <c r="C524" s="20" t="s">
        <v>5388</v>
      </c>
      <c r="D524" s="22">
        <v>1251</v>
      </c>
      <c r="E524" s="20" t="s">
        <v>4</v>
      </c>
      <c r="F524" s="20" t="s">
        <v>68</v>
      </c>
      <c r="G524" s="20" t="s">
        <v>67</v>
      </c>
      <c r="H524" s="20" t="s">
        <v>6378</v>
      </c>
      <c r="I524" s="20" t="s">
        <v>283</v>
      </c>
      <c r="J524" s="22">
        <v>1</v>
      </c>
      <c r="K524" s="21" t="s">
        <v>6379</v>
      </c>
    </row>
    <row r="525" spans="1:11" ht="16">
      <c r="A525" s="22">
        <v>7131</v>
      </c>
      <c r="B525" s="20" t="s">
        <v>6380</v>
      </c>
      <c r="C525" s="20" t="s">
        <v>5084</v>
      </c>
      <c r="D525" s="22">
        <v>1186</v>
      </c>
      <c r="E525" s="20" t="s">
        <v>68</v>
      </c>
      <c r="F525" s="20" t="s">
        <v>68</v>
      </c>
      <c r="G525" s="20" t="s">
        <v>67</v>
      </c>
      <c r="H525" s="20" t="s">
        <v>6381</v>
      </c>
      <c r="I525" s="20" t="s">
        <v>6382</v>
      </c>
      <c r="J525" s="22">
        <v>1</v>
      </c>
      <c r="K525" s="21" t="s">
        <v>6383</v>
      </c>
    </row>
    <row r="526" spans="1:11" ht="16">
      <c r="A526" s="22">
        <v>7149</v>
      </c>
      <c r="B526" s="20" t="s">
        <v>6384</v>
      </c>
      <c r="C526" s="20" t="s">
        <v>5084</v>
      </c>
      <c r="D526" s="22"/>
      <c r="E526" s="20" t="s">
        <v>68</v>
      </c>
      <c r="F526" s="20" t="s">
        <v>67</v>
      </c>
      <c r="G526" s="20" t="s">
        <v>67</v>
      </c>
      <c r="H526" s="20" t="s">
        <v>292</v>
      </c>
      <c r="I526" s="20" t="s">
        <v>292</v>
      </c>
      <c r="J526" s="22">
        <v>1</v>
      </c>
      <c r="K526" s="21" t="s">
        <v>6385</v>
      </c>
    </row>
    <row r="527" spans="1:11" ht="16">
      <c r="A527" s="22">
        <v>7159</v>
      </c>
      <c r="B527" s="20" t="s">
        <v>6386</v>
      </c>
      <c r="C527" s="20" t="s">
        <v>5388</v>
      </c>
      <c r="D527" s="22"/>
      <c r="E527" s="20" t="s">
        <v>4</v>
      </c>
      <c r="F527" s="20" t="s">
        <v>68</v>
      </c>
      <c r="G527" s="20" t="s">
        <v>67</v>
      </c>
      <c r="H527" s="20" t="s">
        <v>4</v>
      </c>
      <c r="I527" s="20" t="s">
        <v>4</v>
      </c>
      <c r="J527" s="22">
        <v>1</v>
      </c>
      <c r="K527" s="21" t="s">
        <v>6338</v>
      </c>
    </row>
    <row r="528" spans="1:11" ht="16">
      <c r="A528" s="22">
        <v>7160</v>
      </c>
      <c r="B528" s="20" t="s">
        <v>6387</v>
      </c>
      <c r="C528" s="20" t="s">
        <v>5388</v>
      </c>
      <c r="D528" s="22">
        <v>1205</v>
      </c>
      <c r="E528" s="20" t="s">
        <v>4</v>
      </c>
      <c r="F528" s="20" t="s">
        <v>68</v>
      </c>
      <c r="G528" s="20" t="s">
        <v>67</v>
      </c>
      <c r="H528" s="20" t="s">
        <v>4</v>
      </c>
      <c r="I528" s="20" t="s">
        <v>4</v>
      </c>
      <c r="J528" s="22">
        <v>1</v>
      </c>
      <c r="K528" s="21" t="s">
        <v>6338</v>
      </c>
    </row>
    <row r="529" spans="1:11" ht="16">
      <c r="A529" s="22">
        <v>7161</v>
      </c>
      <c r="B529" s="20" t="s">
        <v>6337</v>
      </c>
      <c r="C529" s="20" t="s">
        <v>5388</v>
      </c>
      <c r="D529" s="22">
        <v>1225</v>
      </c>
      <c r="E529" s="20" t="s">
        <v>4</v>
      </c>
      <c r="F529" s="20" t="s">
        <v>67</v>
      </c>
      <c r="G529" s="20" t="s">
        <v>67</v>
      </c>
      <c r="H529" s="20" t="s">
        <v>4</v>
      </c>
      <c r="I529" s="20" t="s">
        <v>4</v>
      </c>
      <c r="J529" s="22">
        <v>1</v>
      </c>
      <c r="K529" s="21" t="s">
        <v>6338</v>
      </c>
    </row>
    <row r="530" spans="1:11" ht="16">
      <c r="A530" s="22">
        <v>7162</v>
      </c>
      <c r="B530" s="20" t="s">
        <v>6388</v>
      </c>
      <c r="C530" s="20" t="s">
        <v>5388</v>
      </c>
      <c r="D530" s="22">
        <v>1257</v>
      </c>
      <c r="E530" s="20" t="s">
        <v>4</v>
      </c>
      <c r="F530" s="20" t="s">
        <v>68</v>
      </c>
      <c r="G530" s="20" t="s">
        <v>67</v>
      </c>
      <c r="H530" s="20" t="s">
        <v>4</v>
      </c>
      <c r="I530" s="20" t="s">
        <v>4</v>
      </c>
      <c r="J530" s="22">
        <v>1</v>
      </c>
      <c r="K530" s="21" t="s">
        <v>6338</v>
      </c>
    </row>
    <row r="531" spans="1:11" ht="16">
      <c r="A531" s="22">
        <v>7163</v>
      </c>
      <c r="B531" s="20" t="s">
        <v>6389</v>
      </c>
      <c r="C531" s="20" t="s">
        <v>5388</v>
      </c>
      <c r="D531" s="22">
        <v>1263</v>
      </c>
      <c r="E531" s="20" t="s">
        <v>4</v>
      </c>
      <c r="F531" s="20" t="s">
        <v>68</v>
      </c>
      <c r="G531" s="20" t="s">
        <v>67</v>
      </c>
      <c r="H531" s="20" t="s">
        <v>4</v>
      </c>
      <c r="I531" s="20" t="s">
        <v>4</v>
      </c>
      <c r="J531" s="22">
        <v>1</v>
      </c>
      <c r="K531" s="21" t="s">
        <v>6338</v>
      </c>
    </row>
    <row r="532" spans="1:11" ht="16">
      <c r="A532" s="22">
        <v>7245</v>
      </c>
      <c r="B532" s="20" t="s">
        <v>6390</v>
      </c>
      <c r="C532" s="20" t="s">
        <v>5084</v>
      </c>
      <c r="D532" s="22">
        <v>1152</v>
      </c>
      <c r="E532" s="20" t="s">
        <v>68</v>
      </c>
      <c r="F532" s="20" t="s">
        <v>67</v>
      </c>
      <c r="G532" s="20" t="s">
        <v>67</v>
      </c>
      <c r="H532" s="20" t="s">
        <v>6391</v>
      </c>
      <c r="I532" s="20" t="s">
        <v>292</v>
      </c>
      <c r="J532" s="22">
        <v>1</v>
      </c>
      <c r="K532" s="21" t="s">
        <v>6392</v>
      </c>
    </row>
    <row r="533" spans="1:11" ht="16">
      <c r="A533" s="22">
        <v>7251</v>
      </c>
      <c r="B533" s="20" t="s">
        <v>6393</v>
      </c>
      <c r="C533" s="20" t="s">
        <v>5084</v>
      </c>
      <c r="D533" s="22"/>
      <c r="E533" s="20" t="s">
        <v>68</v>
      </c>
      <c r="F533" s="20" t="s">
        <v>67</v>
      </c>
      <c r="G533" s="20" t="s">
        <v>67</v>
      </c>
      <c r="H533" s="20" t="s">
        <v>292</v>
      </c>
      <c r="I533" s="20" t="s">
        <v>292</v>
      </c>
      <c r="J533" s="22">
        <v>1</v>
      </c>
      <c r="K533" s="21" t="s">
        <v>6394</v>
      </c>
    </row>
    <row r="534" spans="1:11" ht="16">
      <c r="A534" s="22">
        <v>7252</v>
      </c>
      <c r="B534" s="20" t="s">
        <v>6395</v>
      </c>
      <c r="C534" s="20" t="s">
        <v>5084</v>
      </c>
      <c r="D534" s="22"/>
      <c r="E534" s="20" t="s">
        <v>68</v>
      </c>
      <c r="F534" s="20" t="s">
        <v>67</v>
      </c>
      <c r="G534" s="20" t="s">
        <v>67</v>
      </c>
      <c r="H534" s="20" t="s">
        <v>4</v>
      </c>
      <c r="I534" s="20" t="s">
        <v>292</v>
      </c>
      <c r="J534" s="22">
        <v>1</v>
      </c>
      <c r="K534" s="21" t="s">
        <v>6394</v>
      </c>
    </row>
    <row r="535" spans="1:11" ht="16">
      <c r="A535" s="22">
        <v>7253</v>
      </c>
      <c r="B535" s="20" t="s">
        <v>6396</v>
      </c>
      <c r="C535" s="20" t="s">
        <v>5084</v>
      </c>
      <c r="D535" s="22"/>
      <c r="E535" s="20" t="s">
        <v>67</v>
      </c>
      <c r="F535" s="20" t="s">
        <v>67</v>
      </c>
      <c r="G535" s="20" t="s">
        <v>67</v>
      </c>
      <c r="H535" s="20" t="s">
        <v>4</v>
      </c>
      <c r="I535" s="20" t="s">
        <v>292</v>
      </c>
      <c r="J535" s="22">
        <v>1</v>
      </c>
      <c r="K535" s="21" t="s">
        <v>6394</v>
      </c>
    </row>
    <row r="536" spans="1:11" ht="16">
      <c r="A536" s="22">
        <v>7260</v>
      </c>
      <c r="B536" s="20" t="s">
        <v>6397</v>
      </c>
      <c r="C536" s="20" t="s">
        <v>5084</v>
      </c>
      <c r="D536" s="22"/>
      <c r="E536" s="20" t="s">
        <v>68</v>
      </c>
      <c r="F536" s="20" t="s">
        <v>67</v>
      </c>
      <c r="G536" s="20" t="s">
        <v>67</v>
      </c>
      <c r="H536" s="20" t="s">
        <v>292</v>
      </c>
      <c r="I536" s="20" t="s">
        <v>292</v>
      </c>
      <c r="J536" s="22">
        <v>1</v>
      </c>
      <c r="K536" s="21" t="s">
        <v>6394</v>
      </c>
    </row>
    <row r="537" spans="1:11" ht="16">
      <c r="A537" s="22">
        <v>7261</v>
      </c>
      <c r="B537" s="20" t="s">
        <v>6398</v>
      </c>
      <c r="C537" s="20" t="s">
        <v>5084</v>
      </c>
      <c r="D537" s="22">
        <v>1233</v>
      </c>
      <c r="E537" s="20" t="s">
        <v>68</v>
      </c>
      <c r="F537" s="20" t="s">
        <v>67</v>
      </c>
      <c r="G537" s="20" t="s">
        <v>67</v>
      </c>
      <c r="H537" s="20" t="s">
        <v>6399</v>
      </c>
      <c r="I537" s="20" t="s">
        <v>292</v>
      </c>
      <c r="J537" s="22">
        <v>1</v>
      </c>
      <c r="K537" s="21" t="s">
        <v>6400</v>
      </c>
    </row>
    <row r="538" spans="1:11" ht="16">
      <c r="A538" s="22">
        <v>7267</v>
      </c>
      <c r="B538" s="20" t="s">
        <v>6401</v>
      </c>
      <c r="C538" s="20" t="s">
        <v>5084</v>
      </c>
      <c r="D538" s="22"/>
      <c r="E538" s="20" t="s">
        <v>68</v>
      </c>
      <c r="F538" s="20" t="s">
        <v>67</v>
      </c>
      <c r="G538" s="20" t="s">
        <v>67</v>
      </c>
      <c r="H538" s="20" t="s">
        <v>292</v>
      </c>
      <c r="I538" s="20" t="s">
        <v>292</v>
      </c>
      <c r="J538" s="22">
        <v>1</v>
      </c>
      <c r="K538" s="21" t="s">
        <v>6402</v>
      </c>
    </row>
    <row r="539" spans="1:11" ht="16">
      <c r="A539" s="22">
        <v>7268</v>
      </c>
      <c r="B539" s="20" t="s">
        <v>6403</v>
      </c>
      <c r="C539" s="20" t="s">
        <v>5084</v>
      </c>
      <c r="D539" s="22"/>
      <c r="E539" s="20" t="s">
        <v>68</v>
      </c>
      <c r="F539" s="20" t="s">
        <v>67</v>
      </c>
      <c r="G539" s="20" t="s">
        <v>67</v>
      </c>
      <c r="H539" s="20" t="s">
        <v>292</v>
      </c>
      <c r="I539" s="20" t="s">
        <v>292</v>
      </c>
      <c r="J539" s="22">
        <v>1</v>
      </c>
      <c r="K539" s="21" t="s">
        <v>6402</v>
      </c>
    </row>
    <row r="540" spans="1:11" ht="16">
      <c r="A540" s="22">
        <v>7271</v>
      </c>
      <c r="B540" s="20" t="s">
        <v>6404</v>
      </c>
      <c r="C540" s="20" t="s">
        <v>5084</v>
      </c>
      <c r="D540" s="22"/>
      <c r="E540" s="20" t="s">
        <v>68</v>
      </c>
      <c r="F540" s="20" t="s">
        <v>67</v>
      </c>
      <c r="G540" s="20" t="s">
        <v>67</v>
      </c>
      <c r="H540" s="20" t="s">
        <v>292</v>
      </c>
      <c r="I540" s="20" t="s">
        <v>292</v>
      </c>
      <c r="J540" s="22">
        <v>1</v>
      </c>
      <c r="K540" s="21" t="s">
        <v>6402</v>
      </c>
    </row>
    <row r="541" spans="1:11" ht="16">
      <c r="A541" s="22">
        <v>7272</v>
      </c>
      <c r="B541" s="20" t="s">
        <v>6405</v>
      </c>
      <c r="C541" s="20" t="s">
        <v>5084</v>
      </c>
      <c r="D541" s="22"/>
      <c r="E541" s="20" t="s">
        <v>68</v>
      </c>
      <c r="F541" s="20" t="s">
        <v>67</v>
      </c>
      <c r="G541" s="20" t="s">
        <v>67</v>
      </c>
      <c r="H541" s="20" t="s">
        <v>292</v>
      </c>
      <c r="I541" s="20" t="s">
        <v>292</v>
      </c>
      <c r="J541" s="22">
        <v>1</v>
      </c>
      <c r="K541" s="21" t="s">
        <v>6402</v>
      </c>
    </row>
    <row r="542" spans="1:11" ht="16">
      <c r="A542" s="22">
        <v>7273</v>
      </c>
      <c r="B542" s="20" t="s">
        <v>6406</v>
      </c>
      <c r="C542" s="20" t="s">
        <v>5084</v>
      </c>
      <c r="D542" s="22"/>
      <c r="E542" s="20" t="s">
        <v>68</v>
      </c>
      <c r="F542" s="20" t="s">
        <v>67</v>
      </c>
      <c r="G542" s="20" t="s">
        <v>67</v>
      </c>
      <c r="H542" s="20" t="s">
        <v>292</v>
      </c>
      <c r="I542" s="20" t="s">
        <v>292</v>
      </c>
      <c r="J542" s="22">
        <v>1</v>
      </c>
      <c r="K542" s="21" t="s">
        <v>6402</v>
      </c>
    </row>
    <row r="543" spans="1:11" ht="16">
      <c r="A543" s="22">
        <v>7274</v>
      </c>
      <c r="B543" s="20" t="s">
        <v>6407</v>
      </c>
      <c r="C543" s="20" t="s">
        <v>5084</v>
      </c>
      <c r="D543" s="22"/>
      <c r="E543" s="20" t="s">
        <v>68</v>
      </c>
      <c r="F543" s="20" t="s">
        <v>67</v>
      </c>
      <c r="G543" s="20" t="s">
        <v>67</v>
      </c>
      <c r="H543" s="20" t="s">
        <v>292</v>
      </c>
      <c r="I543" s="20" t="s">
        <v>292</v>
      </c>
      <c r="J543" s="22">
        <v>1</v>
      </c>
      <c r="K543" s="21" t="s">
        <v>6402</v>
      </c>
    </row>
    <row r="544" spans="1:11" ht="16">
      <c r="A544" s="22">
        <v>7275</v>
      </c>
      <c r="B544" s="20" t="s">
        <v>6408</v>
      </c>
      <c r="C544" s="20" t="s">
        <v>5084</v>
      </c>
      <c r="D544" s="22"/>
      <c r="E544" s="20" t="s">
        <v>68</v>
      </c>
      <c r="F544" s="20" t="s">
        <v>67</v>
      </c>
      <c r="G544" s="20" t="s">
        <v>67</v>
      </c>
      <c r="H544" s="20" t="s">
        <v>292</v>
      </c>
      <c r="I544" s="20" t="s">
        <v>292</v>
      </c>
      <c r="J544" s="22">
        <v>1</v>
      </c>
      <c r="K544" s="21" t="s">
        <v>6402</v>
      </c>
    </row>
    <row r="545" spans="1:11" ht="16">
      <c r="A545" s="22">
        <v>7276</v>
      </c>
      <c r="B545" s="20" t="s">
        <v>6409</v>
      </c>
      <c r="C545" s="20" t="s">
        <v>5084</v>
      </c>
      <c r="D545" s="22"/>
      <c r="E545" s="20" t="s">
        <v>68</v>
      </c>
      <c r="F545" s="20" t="s">
        <v>67</v>
      </c>
      <c r="G545" s="20" t="s">
        <v>67</v>
      </c>
      <c r="H545" s="20" t="s">
        <v>4</v>
      </c>
      <c r="I545" s="20" t="s">
        <v>292</v>
      </c>
      <c r="J545" s="22">
        <v>1</v>
      </c>
      <c r="K545" s="21" t="s">
        <v>6402</v>
      </c>
    </row>
    <row r="546" spans="1:11" ht="16">
      <c r="A546" s="22">
        <v>7277</v>
      </c>
      <c r="B546" s="20" t="s">
        <v>6410</v>
      </c>
      <c r="C546" s="20" t="s">
        <v>5084</v>
      </c>
      <c r="D546" s="22">
        <v>1195</v>
      </c>
      <c r="E546" s="20" t="s">
        <v>68</v>
      </c>
      <c r="F546" s="20" t="s">
        <v>67</v>
      </c>
      <c r="G546" s="20" t="s">
        <v>67</v>
      </c>
      <c r="H546" s="20" t="s">
        <v>6411</v>
      </c>
      <c r="I546" s="20" t="s">
        <v>292</v>
      </c>
      <c r="J546" s="22">
        <v>1</v>
      </c>
      <c r="K546" s="21" t="s">
        <v>6402</v>
      </c>
    </row>
    <row r="547" spans="1:11" ht="16">
      <c r="A547" s="22">
        <v>7278</v>
      </c>
      <c r="B547" s="20" t="s">
        <v>6412</v>
      </c>
      <c r="C547" s="20" t="s">
        <v>5084</v>
      </c>
      <c r="D547" s="22"/>
      <c r="E547" s="20" t="s">
        <v>68</v>
      </c>
      <c r="F547" s="20" t="s">
        <v>67</v>
      </c>
      <c r="G547" s="20" t="s">
        <v>67</v>
      </c>
      <c r="H547" s="20" t="s">
        <v>292</v>
      </c>
      <c r="I547" s="20" t="s">
        <v>292</v>
      </c>
      <c r="J547" s="22">
        <v>1</v>
      </c>
      <c r="K547" s="21" t="s">
        <v>6402</v>
      </c>
    </row>
    <row r="548" spans="1:11" ht="16">
      <c r="A548" s="22">
        <v>7279</v>
      </c>
      <c r="B548" s="20" t="s">
        <v>6413</v>
      </c>
      <c r="C548" s="20" t="s">
        <v>5084</v>
      </c>
      <c r="D548" s="22">
        <v>1208</v>
      </c>
      <c r="E548" s="20" t="s">
        <v>68</v>
      </c>
      <c r="F548" s="20" t="s">
        <v>68</v>
      </c>
      <c r="G548" s="20" t="s">
        <v>67</v>
      </c>
      <c r="H548" s="20" t="s">
        <v>6414</v>
      </c>
      <c r="I548" s="20" t="s">
        <v>6415</v>
      </c>
      <c r="J548" s="22">
        <v>1</v>
      </c>
      <c r="K548" s="21" t="s">
        <v>6416</v>
      </c>
    </row>
    <row r="549" spans="1:11" ht="16">
      <c r="A549" s="22">
        <v>7280</v>
      </c>
      <c r="B549" s="20" t="s">
        <v>6417</v>
      </c>
      <c r="C549" s="20" t="s">
        <v>5084</v>
      </c>
      <c r="D549" s="22">
        <v>1208</v>
      </c>
      <c r="E549" s="20" t="s">
        <v>68</v>
      </c>
      <c r="F549" s="20" t="s">
        <v>67</v>
      </c>
      <c r="G549" s="20" t="s">
        <v>67</v>
      </c>
      <c r="H549" s="20" t="s">
        <v>6418</v>
      </c>
      <c r="I549" s="20" t="s">
        <v>292</v>
      </c>
      <c r="J549" s="22">
        <v>1</v>
      </c>
      <c r="K549" s="21" t="s">
        <v>6416</v>
      </c>
    </row>
    <row r="550" spans="1:11" ht="16">
      <c r="A550" s="22">
        <v>7281</v>
      </c>
      <c r="B550" s="20" t="s">
        <v>6419</v>
      </c>
      <c r="C550" s="20" t="s">
        <v>5084</v>
      </c>
      <c r="D550" s="22">
        <v>1208</v>
      </c>
      <c r="E550" s="20" t="s">
        <v>68</v>
      </c>
      <c r="F550" s="20" t="s">
        <v>67</v>
      </c>
      <c r="G550" s="20" t="s">
        <v>67</v>
      </c>
      <c r="H550" s="20" t="s">
        <v>4</v>
      </c>
      <c r="I550" s="20" t="s">
        <v>292</v>
      </c>
      <c r="J550" s="22">
        <v>1</v>
      </c>
      <c r="K550" s="21" t="s">
        <v>6416</v>
      </c>
    </row>
    <row r="551" spans="1:11" ht="16">
      <c r="A551" s="22">
        <v>7282</v>
      </c>
      <c r="B551" s="20" t="s">
        <v>6420</v>
      </c>
      <c r="C551" s="20" t="s">
        <v>5084</v>
      </c>
      <c r="D551" s="22">
        <v>1208</v>
      </c>
      <c r="E551" s="20" t="s">
        <v>68</v>
      </c>
      <c r="F551" s="20" t="s">
        <v>68</v>
      </c>
      <c r="G551" s="20" t="s">
        <v>67</v>
      </c>
      <c r="H551" s="20" t="s">
        <v>4</v>
      </c>
      <c r="I551" s="20" t="s">
        <v>292</v>
      </c>
      <c r="J551" s="22">
        <v>1</v>
      </c>
      <c r="K551" s="21" t="s">
        <v>6416</v>
      </c>
    </row>
    <row r="552" spans="1:11" ht="16">
      <c r="A552" s="22">
        <v>7289</v>
      </c>
      <c r="B552" s="20" t="s">
        <v>6421</v>
      </c>
      <c r="C552" s="20" t="s">
        <v>5084</v>
      </c>
      <c r="D552" s="22">
        <v>1216</v>
      </c>
      <c r="E552" s="20" t="s">
        <v>68</v>
      </c>
      <c r="F552" s="20" t="s">
        <v>67</v>
      </c>
      <c r="G552" s="20" t="s">
        <v>68</v>
      </c>
      <c r="H552" s="20" t="s">
        <v>2258</v>
      </c>
      <c r="I552" s="20" t="s">
        <v>383</v>
      </c>
      <c r="J552" s="22">
        <v>1</v>
      </c>
      <c r="K552" s="21" t="s">
        <v>6422</v>
      </c>
    </row>
    <row r="553" spans="1:11" ht="16">
      <c r="A553" s="22">
        <v>7299</v>
      </c>
      <c r="B553" s="20" t="s">
        <v>6423</v>
      </c>
      <c r="C553" s="20" t="s">
        <v>5084</v>
      </c>
      <c r="D553" s="22">
        <v>1136</v>
      </c>
      <c r="E553" s="20" t="s">
        <v>68</v>
      </c>
      <c r="F553" s="20" t="s">
        <v>67</v>
      </c>
      <c r="G553" s="20" t="s">
        <v>67</v>
      </c>
      <c r="H553" s="20" t="s">
        <v>6424</v>
      </c>
      <c r="I553" s="20" t="s">
        <v>6425</v>
      </c>
      <c r="J553" s="22">
        <v>1</v>
      </c>
      <c r="K553" s="21" t="s">
        <v>6426</v>
      </c>
    </row>
    <row r="554" spans="1:11" ht="16">
      <c r="A554" s="22">
        <v>7301</v>
      </c>
      <c r="B554" s="20" t="s">
        <v>6427</v>
      </c>
      <c r="C554" s="20" t="s">
        <v>5084</v>
      </c>
      <c r="D554" s="22">
        <v>1204</v>
      </c>
      <c r="E554" s="20" t="s">
        <v>4</v>
      </c>
      <c r="F554" s="20" t="s">
        <v>67</v>
      </c>
      <c r="G554" s="20" t="s">
        <v>67</v>
      </c>
      <c r="H554" s="20" t="s">
        <v>6428</v>
      </c>
      <c r="I554" s="20" t="s">
        <v>6429</v>
      </c>
      <c r="J554" s="22">
        <v>1</v>
      </c>
      <c r="K554" s="21" t="s">
        <v>6430</v>
      </c>
    </row>
    <row r="555" spans="1:11" ht="16">
      <c r="A555" s="22">
        <v>7302</v>
      </c>
      <c r="B555" s="20" t="s">
        <v>6431</v>
      </c>
      <c r="C555" s="20" t="s">
        <v>5084</v>
      </c>
      <c r="D555" s="22">
        <v>1220</v>
      </c>
      <c r="E555" s="20" t="s">
        <v>4</v>
      </c>
      <c r="F555" s="20" t="s">
        <v>67</v>
      </c>
      <c r="G555" s="20" t="s">
        <v>67</v>
      </c>
      <c r="H555" s="20" t="s">
        <v>6432</v>
      </c>
      <c r="I555" s="20" t="s">
        <v>292</v>
      </c>
      <c r="J555" s="22">
        <v>1</v>
      </c>
      <c r="K555" s="21" t="s">
        <v>6433</v>
      </c>
    </row>
    <row r="556" spans="1:11" ht="16">
      <c r="A556" s="22">
        <v>7303</v>
      </c>
      <c r="B556" s="20" t="s">
        <v>6434</v>
      </c>
      <c r="C556" s="20" t="s">
        <v>5084</v>
      </c>
      <c r="D556" s="22">
        <v>1182</v>
      </c>
      <c r="E556" s="20" t="s">
        <v>4</v>
      </c>
      <c r="F556" s="20" t="s">
        <v>4</v>
      </c>
      <c r="G556" s="20" t="s">
        <v>4</v>
      </c>
      <c r="H556" s="20" t="s">
        <v>6435</v>
      </c>
      <c r="I556" s="20" t="s">
        <v>292</v>
      </c>
      <c r="J556" s="22">
        <v>2</v>
      </c>
      <c r="K556" s="21" t="s">
        <v>6436</v>
      </c>
    </row>
    <row r="557" spans="1:11" ht="16">
      <c r="A557" s="22">
        <v>7310</v>
      </c>
      <c r="B557" s="20" t="s">
        <v>6437</v>
      </c>
      <c r="C557" s="20" t="s">
        <v>5084</v>
      </c>
      <c r="D557" s="22">
        <v>1206</v>
      </c>
      <c r="E557" s="20" t="s">
        <v>4</v>
      </c>
      <c r="F557" s="20" t="s">
        <v>67</v>
      </c>
      <c r="G557" s="20" t="s">
        <v>67</v>
      </c>
      <c r="H557" s="20" t="s">
        <v>6438</v>
      </c>
      <c r="I557" s="20" t="s">
        <v>4</v>
      </c>
      <c r="J557" s="22">
        <v>1</v>
      </c>
      <c r="K557" s="21" t="s">
        <v>6439</v>
      </c>
    </row>
    <row r="558" spans="1:11" ht="16">
      <c r="A558" s="22">
        <v>7311</v>
      </c>
      <c r="B558" s="20" t="s">
        <v>6440</v>
      </c>
      <c r="C558" s="20" t="s">
        <v>5084</v>
      </c>
      <c r="D558" s="22">
        <v>1186</v>
      </c>
      <c r="E558" s="20" t="s">
        <v>4</v>
      </c>
      <c r="F558" s="20" t="s">
        <v>4</v>
      </c>
      <c r="G558" s="20" t="s">
        <v>4</v>
      </c>
      <c r="H558" s="20" t="s">
        <v>6441</v>
      </c>
      <c r="I558" s="20" t="s">
        <v>4</v>
      </c>
      <c r="J558" s="22">
        <v>1</v>
      </c>
      <c r="K558" s="21" t="s">
        <v>6442</v>
      </c>
    </row>
    <row r="559" spans="1:11" ht="16">
      <c r="A559" s="22">
        <v>7369</v>
      </c>
      <c r="B559" s="20" t="s">
        <v>6443</v>
      </c>
      <c r="C559" s="20" t="s">
        <v>5590</v>
      </c>
      <c r="D559" s="22"/>
      <c r="E559" s="20" t="s">
        <v>68</v>
      </c>
      <c r="F559" s="20" t="s">
        <v>67</v>
      </c>
      <c r="G559" s="20" t="s">
        <v>67</v>
      </c>
      <c r="H559" s="20" t="s">
        <v>292</v>
      </c>
      <c r="I559" s="20" t="s">
        <v>292</v>
      </c>
      <c r="J559" s="22">
        <v>1</v>
      </c>
      <c r="K559" s="21" t="s">
        <v>6444</v>
      </c>
    </row>
    <row r="560" spans="1:11" ht="16">
      <c r="A560" s="22">
        <v>7396</v>
      </c>
      <c r="B560" s="20" t="s">
        <v>6445</v>
      </c>
      <c r="C560" s="20" t="s">
        <v>5084</v>
      </c>
      <c r="D560" s="22"/>
      <c r="E560" s="20" t="s">
        <v>68</v>
      </c>
      <c r="F560" s="20" t="s">
        <v>67</v>
      </c>
      <c r="G560" s="20" t="s">
        <v>67</v>
      </c>
      <c r="H560" s="20" t="s">
        <v>292</v>
      </c>
      <c r="I560" s="20" t="s">
        <v>292</v>
      </c>
      <c r="J560" s="22">
        <v>1</v>
      </c>
      <c r="K560" s="21" t="s">
        <v>6446</v>
      </c>
    </row>
    <row r="561" spans="1:11" ht="16">
      <c r="A561" s="22">
        <v>7397</v>
      </c>
      <c r="B561" s="20" t="s">
        <v>6447</v>
      </c>
      <c r="C561" s="20" t="s">
        <v>5084</v>
      </c>
      <c r="D561" s="22"/>
      <c r="E561" s="20" t="s">
        <v>68</v>
      </c>
      <c r="F561" s="20" t="s">
        <v>67</v>
      </c>
      <c r="G561" s="20" t="s">
        <v>67</v>
      </c>
      <c r="H561" s="20" t="s">
        <v>292</v>
      </c>
      <c r="I561" s="20" t="s">
        <v>292</v>
      </c>
      <c r="J561" s="22">
        <v>1</v>
      </c>
      <c r="K561" s="21" t="s">
        <v>6446</v>
      </c>
    </row>
    <row r="562" spans="1:11" ht="16">
      <c r="A562" s="22">
        <v>7426</v>
      </c>
      <c r="B562" s="20" t="s">
        <v>6448</v>
      </c>
      <c r="C562" s="20" t="s">
        <v>3238</v>
      </c>
      <c r="D562" s="22"/>
      <c r="E562" s="20" t="s">
        <v>67</v>
      </c>
      <c r="F562" s="20" t="s">
        <v>67</v>
      </c>
      <c r="G562" s="20" t="s">
        <v>67</v>
      </c>
      <c r="H562" s="20" t="s">
        <v>292</v>
      </c>
      <c r="I562" s="20" t="s">
        <v>292</v>
      </c>
      <c r="J562" s="22">
        <v>1</v>
      </c>
      <c r="K562" s="21" t="s">
        <v>6449</v>
      </c>
    </row>
    <row r="563" spans="1:11" ht="16">
      <c r="A563" s="22">
        <v>7435</v>
      </c>
      <c r="B563" s="20" t="s">
        <v>6450</v>
      </c>
      <c r="C563" s="20" t="s">
        <v>5084</v>
      </c>
      <c r="D563" s="22"/>
      <c r="E563" s="20" t="s">
        <v>68</v>
      </c>
      <c r="F563" s="20" t="s">
        <v>67</v>
      </c>
      <c r="G563" s="20" t="s">
        <v>67</v>
      </c>
      <c r="H563" s="20" t="s">
        <v>4</v>
      </c>
      <c r="I563" s="20" t="s">
        <v>4</v>
      </c>
      <c r="J563" s="22">
        <v>1</v>
      </c>
      <c r="K563" s="21" t="s">
        <v>6451</v>
      </c>
    </row>
    <row r="564" spans="1:11" ht="16">
      <c r="A564" s="22">
        <v>7446</v>
      </c>
      <c r="B564" s="20" t="s">
        <v>6452</v>
      </c>
      <c r="C564" s="20" t="s">
        <v>5279</v>
      </c>
      <c r="D564" s="22">
        <v>1230</v>
      </c>
      <c r="E564" s="20" t="s">
        <v>4</v>
      </c>
      <c r="F564" s="20" t="s">
        <v>4</v>
      </c>
      <c r="G564" s="20" t="s">
        <v>4</v>
      </c>
      <c r="H564" s="20" t="s">
        <v>292</v>
      </c>
      <c r="I564" s="20" t="s">
        <v>292</v>
      </c>
      <c r="J564" s="22">
        <v>1</v>
      </c>
      <c r="K564" s="21" t="s">
        <v>6453</v>
      </c>
    </row>
    <row r="565" spans="1:11" ht="16">
      <c r="A565" s="22">
        <v>7447</v>
      </c>
      <c r="B565" s="20" t="s">
        <v>6454</v>
      </c>
      <c r="C565" s="20" t="s">
        <v>5279</v>
      </c>
      <c r="D565" s="22">
        <v>1261</v>
      </c>
      <c r="E565" s="20" t="s">
        <v>68</v>
      </c>
      <c r="F565" s="20" t="s">
        <v>4</v>
      </c>
      <c r="G565" s="20" t="s">
        <v>4</v>
      </c>
      <c r="H565" s="20" t="s">
        <v>292</v>
      </c>
      <c r="I565" s="20" t="s">
        <v>292</v>
      </c>
      <c r="J565" s="22">
        <v>1</v>
      </c>
      <c r="K565" s="21" t="s">
        <v>6453</v>
      </c>
    </row>
    <row r="566" spans="1:11" ht="16">
      <c r="A566" s="22">
        <v>7448</v>
      </c>
      <c r="B566" s="20" t="s">
        <v>6455</v>
      </c>
      <c r="C566" s="20" t="s">
        <v>5279</v>
      </c>
      <c r="D566" s="22"/>
      <c r="E566" s="20" t="s">
        <v>68</v>
      </c>
      <c r="F566" s="20" t="s">
        <v>4</v>
      </c>
      <c r="G566" s="20" t="s">
        <v>4</v>
      </c>
      <c r="H566" s="20" t="s">
        <v>292</v>
      </c>
      <c r="I566" s="20" t="s">
        <v>292</v>
      </c>
      <c r="J566" s="22">
        <v>1</v>
      </c>
      <c r="K566" s="21" t="s">
        <v>6453</v>
      </c>
    </row>
    <row r="567" spans="1:11" ht="16">
      <c r="A567" s="22">
        <v>7449</v>
      </c>
      <c r="B567" s="20" t="s">
        <v>6456</v>
      </c>
      <c r="C567" s="20" t="s">
        <v>5279</v>
      </c>
      <c r="D567" s="22"/>
      <c r="E567" s="20" t="s">
        <v>68</v>
      </c>
      <c r="F567" s="20" t="s">
        <v>67</v>
      </c>
      <c r="G567" s="20" t="s">
        <v>67</v>
      </c>
      <c r="H567" s="20" t="s">
        <v>292</v>
      </c>
      <c r="I567" s="20" t="s">
        <v>292</v>
      </c>
      <c r="J567" s="22">
        <v>1</v>
      </c>
      <c r="K567" s="21" t="s">
        <v>6453</v>
      </c>
    </row>
    <row r="568" spans="1:11" ht="16">
      <c r="A568" s="22">
        <v>7450</v>
      </c>
      <c r="B568" s="20" t="s">
        <v>6457</v>
      </c>
      <c r="C568" s="20" t="s">
        <v>5279</v>
      </c>
      <c r="D568" s="22"/>
      <c r="E568" s="20" t="s">
        <v>68</v>
      </c>
      <c r="F568" s="20" t="s">
        <v>67</v>
      </c>
      <c r="G568" s="20" t="s">
        <v>67</v>
      </c>
      <c r="H568" s="20" t="s">
        <v>292</v>
      </c>
      <c r="I568" s="20" t="s">
        <v>292</v>
      </c>
      <c r="J568" s="22">
        <v>1</v>
      </c>
      <c r="K568" s="21" t="s">
        <v>6453</v>
      </c>
    </row>
    <row r="569" spans="1:11" ht="16">
      <c r="A569" s="22">
        <v>7468</v>
      </c>
      <c r="B569" s="20" t="s">
        <v>6458</v>
      </c>
      <c r="C569" s="20" t="s">
        <v>5279</v>
      </c>
      <c r="D569" s="22">
        <v>1230</v>
      </c>
      <c r="E569" s="20" t="s">
        <v>4</v>
      </c>
      <c r="F569" s="20" t="s">
        <v>4</v>
      </c>
      <c r="G569" s="20" t="s">
        <v>4</v>
      </c>
      <c r="H569" s="20" t="s">
        <v>6459</v>
      </c>
      <c r="I569" s="20" t="s">
        <v>6460</v>
      </c>
      <c r="J569" s="22">
        <v>1</v>
      </c>
      <c r="K569" s="21" t="s">
        <v>6461</v>
      </c>
    </row>
    <row r="570" spans="1:11" ht="16">
      <c r="A570" s="22">
        <v>7480</v>
      </c>
      <c r="B570" s="20" t="s">
        <v>6462</v>
      </c>
      <c r="C570" s="20" t="s">
        <v>3238</v>
      </c>
      <c r="D570" s="22">
        <v>1166</v>
      </c>
      <c r="E570" s="20" t="s">
        <v>67</v>
      </c>
      <c r="F570" s="20" t="s">
        <v>68</v>
      </c>
      <c r="G570" s="20" t="s">
        <v>67</v>
      </c>
      <c r="H570" s="20" t="s">
        <v>6463</v>
      </c>
      <c r="I570" s="20" t="s">
        <v>6464</v>
      </c>
      <c r="J570" s="22">
        <v>1</v>
      </c>
      <c r="K570" s="21" t="s">
        <v>6465</v>
      </c>
    </row>
    <row r="571" spans="1:11" ht="16">
      <c r="A571" s="22">
        <v>7481</v>
      </c>
      <c r="B571" s="20" t="s">
        <v>6466</v>
      </c>
      <c r="C571" s="20" t="s">
        <v>3238</v>
      </c>
      <c r="D571" s="22"/>
      <c r="E571" s="20" t="s">
        <v>67</v>
      </c>
      <c r="F571" s="20" t="s">
        <v>67</v>
      </c>
      <c r="G571" s="20" t="s">
        <v>67</v>
      </c>
      <c r="H571" s="20" t="s">
        <v>292</v>
      </c>
      <c r="I571" s="20" t="s">
        <v>292</v>
      </c>
      <c r="J571" s="22">
        <v>1</v>
      </c>
      <c r="K571" s="21" t="s">
        <v>5079</v>
      </c>
    </row>
    <row r="572" spans="1:11" ht="16">
      <c r="A572" s="22">
        <v>7504</v>
      </c>
      <c r="B572" s="20" t="s">
        <v>6467</v>
      </c>
      <c r="C572" s="20" t="s">
        <v>5133</v>
      </c>
      <c r="D572" s="22">
        <v>1193</v>
      </c>
      <c r="E572" s="20" t="s">
        <v>4</v>
      </c>
      <c r="F572" s="20" t="s">
        <v>68</v>
      </c>
      <c r="G572" s="20" t="s">
        <v>67</v>
      </c>
      <c r="H572" s="20" t="s">
        <v>6468</v>
      </c>
      <c r="I572" s="20" t="s">
        <v>284</v>
      </c>
      <c r="J572" s="22">
        <v>1</v>
      </c>
      <c r="K572" s="21" t="s">
        <v>6469</v>
      </c>
    </row>
    <row r="573" spans="1:11" ht="16">
      <c r="A573" s="22">
        <v>7505</v>
      </c>
      <c r="B573" s="20" t="s">
        <v>6470</v>
      </c>
      <c r="C573" s="20" t="s">
        <v>5133</v>
      </c>
      <c r="D573" s="22">
        <v>1195</v>
      </c>
      <c r="E573" s="20" t="s">
        <v>68</v>
      </c>
      <c r="F573" s="20" t="s">
        <v>68</v>
      </c>
      <c r="G573" s="20" t="s">
        <v>4</v>
      </c>
      <c r="H573" s="20" t="s">
        <v>6471</v>
      </c>
      <c r="I573" s="20" t="s">
        <v>285</v>
      </c>
      <c r="J573" s="22">
        <v>1</v>
      </c>
      <c r="K573" s="21" t="s">
        <v>6472</v>
      </c>
    </row>
    <row r="574" spans="1:11" ht="16">
      <c r="A574" s="22">
        <v>7506</v>
      </c>
      <c r="B574" s="20" t="s">
        <v>6473</v>
      </c>
      <c r="C574" s="20" t="s">
        <v>5133</v>
      </c>
      <c r="D574" s="22">
        <v>1224</v>
      </c>
      <c r="E574" s="20" t="s">
        <v>4</v>
      </c>
      <c r="F574" s="20" t="s">
        <v>68</v>
      </c>
      <c r="G574" s="20" t="s">
        <v>4</v>
      </c>
      <c r="H574" s="20" t="s">
        <v>6474</v>
      </c>
      <c r="I574" s="20" t="s">
        <v>6475</v>
      </c>
      <c r="J574" s="22">
        <v>1</v>
      </c>
      <c r="K574" s="21" t="s">
        <v>6476</v>
      </c>
    </row>
    <row r="575" spans="1:11" ht="16">
      <c r="A575" s="22">
        <v>7512</v>
      </c>
      <c r="B575" s="20" t="s">
        <v>5814</v>
      </c>
      <c r="C575" s="20" t="s">
        <v>5613</v>
      </c>
      <c r="D575" s="22">
        <v>1242</v>
      </c>
      <c r="E575" s="20" t="s">
        <v>68</v>
      </c>
      <c r="F575" s="20" t="s">
        <v>68</v>
      </c>
      <c r="G575" s="20" t="s">
        <v>67</v>
      </c>
      <c r="H575" s="20" t="s">
        <v>6477</v>
      </c>
      <c r="I575" s="20" t="s">
        <v>286</v>
      </c>
      <c r="J575" s="22">
        <v>1</v>
      </c>
      <c r="K575" s="21" t="s">
        <v>5804</v>
      </c>
    </row>
    <row r="576" spans="1:11" ht="16">
      <c r="A576" s="22">
        <v>7513</v>
      </c>
      <c r="B576" s="20" t="s">
        <v>5814</v>
      </c>
      <c r="C576" s="20" t="s">
        <v>5613</v>
      </c>
      <c r="D576" s="22">
        <v>1244</v>
      </c>
      <c r="E576" s="20" t="s">
        <v>68</v>
      </c>
      <c r="F576" s="20" t="s">
        <v>68</v>
      </c>
      <c r="G576" s="20" t="s">
        <v>67</v>
      </c>
      <c r="H576" s="20" t="s">
        <v>6478</v>
      </c>
      <c r="I576" s="20" t="s">
        <v>287</v>
      </c>
      <c r="J576" s="22">
        <v>1</v>
      </c>
      <c r="K576" s="21" t="s">
        <v>5804</v>
      </c>
    </row>
    <row r="577" spans="1:11" ht="16">
      <c r="A577" s="22">
        <v>7532</v>
      </c>
      <c r="B577" s="20" t="s">
        <v>6479</v>
      </c>
      <c r="C577" s="20" t="s">
        <v>5084</v>
      </c>
      <c r="D577" s="22"/>
      <c r="E577" s="20" t="s">
        <v>4</v>
      </c>
      <c r="F577" s="20" t="s">
        <v>67</v>
      </c>
      <c r="G577" s="20" t="s">
        <v>67</v>
      </c>
      <c r="H577" s="20" t="s">
        <v>4</v>
      </c>
      <c r="I577" s="20" t="s">
        <v>4</v>
      </c>
      <c r="J577" s="22">
        <v>1</v>
      </c>
      <c r="K577" s="21" t="s">
        <v>5085</v>
      </c>
    </row>
    <row r="578" spans="1:11" ht="16">
      <c r="A578" s="22">
        <v>7537</v>
      </c>
      <c r="B578" s="20" t="s">
        <v>6480</v>
      </c>
      <c r="C578" s="20" t="s">
        <v>5084</v>
      </c>
      <c r="D578" s="22"/>
      <c r="E578" s="20" t="s">
        <v>4</v>
      </c>
      <c r="F578" s="20" t="s">
        <v>67</v>
      </c>
      <c r="G578" s="20" t="s">
        <v>67</v>
      </c>
      <c r="H578" s="20" t="s">
        <v>292</v>
      </c>
      <c r="I578" s="20" t="s">
        <v>292</v>
      </c>
      <c r="J578" s="22">
        <v>1</v>
      </c>
      <c r="K578" s="21" t="s">
        <v>5089</v>
      </c>
    </row>
    <row r="579" spans="1:11" ht="16">
      <c r="A579" s="22">
        <v>7538</v>
      </c>
      <c r="B579" s="20" t="s">
        <v>6481</v>
      </c>
      <c r="C579" s="20" t="s">
        <v>5084</v>
      </c>
      <c r="D579" s="22"/>
      <c r="E579" s="20" t="s">
        <v>4</v>
      </c>
      <c r="F579" s="20" t="s">
        <v>67</v>
      </c>
      <c r="G579" s="20" t="s">
        <v>67</v>
      </c>
      <c r="H579" s="20" t="s">
        <v>292</v>
      </c>
      <c r="I579" s="20" t="s">
        <v>292</v>
      </c>
      <c r="J579" s="22">
        <v>1</v>
      </c>
      <c r="K579" s="21" t="s">
        <v>5089</v>
      </c>
    </row>
    <row r="580" spans="1:11" ht="16">
      <c r="A580" s="22">
        <v>7539</v>
      </c>
      <c r="B580" s="20" t="s">
        <v>6482</v>
      </c>
      <c r="C580" s="20" t="s">
        <v>5084</v>
      </c>
      <c r="D580" s="22"/>
      <c r="E580" s="20" t="s">
        <v>4</v>
      </c>
      <c r="F580" s="20" t="s">
        <v>67</v>
      </c>
      <c r="G580" s="20" t="s">
        <v>67</v>
      </c>
      <c r="H580" s="20" t="s">
        <v>292</v>
      </c>
      <c r="I580" s="20" t="s">
        <v>292</v>
      </c>
      <c r="J580" s="22">
        <v>1</v>
      </c>
      <c r="K580" s="21" t="s">
        <v>5089</v>
      </c>
    </row>
    <row r="581" spans="1:11" ht="16">
      <c r="A581" s="22">
        <v>7540</v>
      </c>
      <c r="B581" s="20" t="s">
        <v>6483</v>
      </c>
      <c r="C581" s="20" t="s">
        <v>5084</v>
      </c>
      <c r="D581" s="22"/>
      <c r="E581" s="20" t="s">
        <v>68</v>
      </c>
      <c r="F581" s="20" t="s">
        <v>67</v>
      </c>
      <c r="G581" s="20" t="s">
        <v>67</v>
      </c>
      <c r="H581" s="20" t="s">
        <v>292</v>
      </c>
      <c r="I581" s="20" t="s">
        <v>292</v>
      </c>
      <c r="J581" s="22">
        <v>1</v>
      </c>
      <c r="K581" s="21" t="s">
        <v>5085</v>
      </c>
    </row>
    <row r="582" spans="1:11" ht="16">
      <c r="A582" s="22">
        <v>7541</v>
      </c>
      <c r="B582" s="20" t="s">
        <v>6484</v>
      </c>
      <c r="C582" s="20" t="s">
        <v>5084</v>
      </c>
      <c r="D582" s="22"/>
      <c r="E582" s="20" t="s">
        <v>68</v>
      </c>
      <c r="F582" s="20" t="s">
        <v>67</v>
      </c>
      <c r="G582" s="20" t="s">
        <v>67</v>
      </c>
      <c r="H582" s="20" t="s">
        <v>292</v>
      </c>
      <c r="I582" s="20" t="s">
        <v>292</v>
      </c>
      <c r="J582" s="22">
        <v>1</v>
      </c>
      <c r="K582" s="21" t="s">
        <v>5085</v>
      </c>
    </row>
    <row r="583" spans="1:11" ht="16">
      <c r="A583" s="22">
        <v>7542</v>
      </c>
      <c r="B583" s="20" t="s">
        <v>6485</v>
      </c>
      <c r="C583" s="20" t="s">
        <v>5084</v>
      </c>
      <c r="D583" s="22"/>
      <c r="E583" s="20" t="s">
        <v>68</v>
      </c>
      <c r="F583" s="20" t="s">
        <v>67</v>
      </c>
      <c r="G583" s="20" t="s">
        <v>67</v>
      </c>
      <c r="H583" s="20" t="s">
        <v>292</v>
      </c>
      <c r="I583" s="20" t="s">
        <v>292</v>
      </c>
      <c r="J583" s="22">
        <v>1</v>
      </c>
      <c r="K583" s="21" t="s">
        <v>5085</v>
      </c>
    </row>
    <row r="584" spans="1:11" ht="16">
      <c r="A584" s="22">
        <v>7543</v>
      </c>
      <c r="B584" s="20" t="s">
        <v>6486</v>
      </c>
      <c r="C584" s="20" t="s">
        <v>5084</v>
      </c>
      <c r="D584" s="22"/>
      <c r="E584" s="20" t="s">
        <v>68</v>
      </c>
      <c r="F584" s="20" t="s">
        <v>67</v>
      </c>
      <c r="G584" s="20" t="s">
        <v>67</v>
      </c>
      <c r="H584" s="20" t="s">
        <v>292</v>
      </c>
      <c r="I584" s="20" t="s">
        <v>292</v>
      </c>
      <c r="J584" s="22">
        <v>1</v>
      </c>
      <c r="K584" s="21" t="s">
        <v>5085</v>
      </c>
    </row>
    <row r="585" spans="1:11" ht="16">
      <c r="A585" s="22">
        <v>7544</v>
      </c>
      <c r="B585" s="20" t="s">
        <v>6487</v>
      </c>
      <c r="C585" s="20" t="s">
        <v>5084</v>
      </c>
      <c r="D585" s="22"/>
      <c r="E585" s="20" t="s">
        <v>68</v>
      </c>
      <c r="F585" s="20" t="s">
        <v>67</v>
      </c>
      <c r="G585" s="20" t="s">
        <v>67</v>
      </c>
      <c r="H585" s="20" t="s">
        <v>292</v>
      </c>
      <c r="I585" s="20" t="s">
        <v>292</v>
      </c>
      <c r="J585" s="22">
        <v>1</v>
      </c>
      <c r="K585" s="21" t="s">
        <v>5085</v>
      </c>
    </row>
    <row r="586" spans="1:11" ht="16">
      <c r="A586" s="22">
        <v>7545</v>
      </c>
      <c r="B586" s="20" t="s">
        <v>6488</v>
      </c>
      <c r="C586" s="20" t="s">
        <v>5084</v>
      </c>
      <c r="D586" s="22"/>
      <c r="E586" s="20" t="s">
        <v>68</v>
      </c>
      <c r="F586" s="20" t="s">
        <v>67</v>
      </c>
      <c r="G586" s="20" t="s">
        <v>67</v>
      </c>
      <c r="H586" s="20" t="s">
        <v>292</v>
      </c>
      <c r="I586" s="20" t="s">
        <v>292</v>
      </c>
      <c r="J586" s="22">
        <v>1</v>
      </c>
      <c r="K586" s="21" t="s">
        <v>5085</v>
      </c>
    </row>
    <row r="587" spans="1:11" ht="16">
      <c r="A587" s="22">
        <v>7546</v>
      </c>
      <c r="B587" s="20" t="s">
        <v>6489</v>
      </c>
      <c r="C587" s="20" t="s">
        <v>5084</v>
      </c>
      <c r="D587" s="22"/>
      <c r="E587" s="20" t="s">
        <v>68</v>
      </c>
      <c r="F587" s="20" t="s">
        <v>67</v>
      </c>
      <c r="G587" s="20" t="s">
        <v>67</v>
      </c>
      <c r="H587" s="20" t="s">
        <v>292</v>
      </c>
      <c r="I587" s="20" t="s">
        <v>292</v>
      </c>
      <c r="J587" s="22">
        <v>1</v>
      </c>
      <c r="K587" s="21" t="s">
        <v>5085</v>
      </c>
    </row>
    <row r="588" spans="1:11" ht="16">
      <c r="A588" s="22">
        <v>7556</v>
      </c>
      <c r="B588" s="20" t="s">
        <v>6490</v>
      </c>
      <c r="C588" s="20" t="s">
        <v>5084</v>
      </c>
      <c r="D588" s="22"/>
      <c r="E588" s="20" t="s">
        <v>68</v>
      </c>
      <c r="F588" s="20" t="s">
        <v>67</v>
      </c>
      <c r="G588" s="20" t="s">
        <v>67</v>
      </c>
      <c r="H588" s="20" t="s">
        <v>292</v>
      </c>
      <c r="I588" s="20" t="s">
        <v>292</v>
      </c>
      <c r="J588" s="22">
        <v>1</v>
      </c>
      <c r="K588" s="21" t="s">
        <v>5092</v>
      </c>
    </row>
    <row r="589" spans="1:11" ht="16">
      <c r="A589" s="22">
        <v>7559</v>
      </c>
      <c r="B589" s="20" t="s">
        <v>6491</v>
      </c>
      <c r="C589" s="20" t="s">
        <v>5084</v>
      </c>
      <c r="D589" s="22"/>
      <c r="E589" s="20" t="s">
        <v>68</v>
      </c>
      <c r="F589" s="20" t="s">
        <v>67</v>
      </c>
      <c r="G589" s="20" t="s">
        <v>67</v>
      </c>
      <c r="H589" s="20" t="s">
        <v>292</v>
      </c>
      <c r="I589" s="20" t="s">
        <v>292</v>
      </c>
      <c r="J589" s="22">
        <v>1</v>
      </c>
      <c r="K589" s="21" t="s">
        <v>5092</v>
      </c>
    </row>
    <row r="590" spans="1:11" ht="16">
      <c r="A590" s="22">
        <v>7560</v>
      </c>
      <c r="B590" s="20" t="s">
        <v>6492</v>
      </c>
      <c r="C590" s="20" t="s">
        <v>5084</v>
      </c>
      <c r="D590" s="22"/>
      <c r="E590" s="20" t="s">
        <v>68</v>
      </c>
      <c r="F590" s="20" t="s">
        <v>67</v>
      </c>
      <c r="G590" s="20" t="s">
        <v>67</v>
      </c>
      <c r="H590" s="20" t="s">
        <v>292</v>
      </c>
      <c r="I590" s="20" t="s">
        <v>292</v>
      </c>
      <c r="J590" s="22">
        <v>1</v>
      </c>
      <c r="K590" s="21" t="s">
        <v>5095</v>
      </c>
    </row>
    <row r="591" spans="1:11" ht="16">
      <c r="A591" s="22">
        <v>7561</v>
      </c>
      <c r="B591" s="20" t="s">
        <v>6493</v>
      </c>
      <c r="C591" s="20" t="s">
        <v>5084</v>
      </c>
      <c r="D591" s="22"/>
      <c r="E591" s="20" t="s">
        <v>68</v>
      </c>
      <c r="F591" s="20" t="s">
        <v>67</v>
      </c>
      <c r="G591" s="20" t="s">
        <v>67</v>
      </c>
      <c r="H591" s="20" t="s">
        <v>292</v>
      </c>
      <c r="I591" s="20" t="s">
        <v>292</v>
      </c>
      <c r="J591" s="22">
        <v>1</v>
      </c>
      <c r="K591" s="21" t="s">
        <v>5092</v>
      </c>
    </row>
    <row r="592" spans="1:11" ht="16">
      <c r="A592" s="22">
        <v>7570</v>
      </c>
      <c r="B592" s="20" t="s">
        <v>6494</v>
      </c>
      <c r="C592" s="20" t="s">
        <v>5084</v>
      </c>
      <c r="D592" s="22"/>
      <c r="E592" s="20" t="s">
        <v>67</v>
      </c>
      <c r="F592" s="20" t="s">
        <v>67</v>
      </c>
      <c r="G592" s="20" t="s">
        <v>67</v>
      </c>
      <c r="H592" s="20" t="s">
        <v>292</v>
      </c>
      <c r="I592" s="20" t="s">
        <v>292</v>
      </c>
      <c r="J592" s="22">
        <v>1</v>
      </c>
      <c r="K592" s="21" t="s">
        <v>5099</v>
      </c>
    </row>
    <row r="593" spans="1:11" ht="16">
      <c r="A593" s="22">
        <v>7571</v>
      </c>
      <c r="B593" s="20" t="s">
        <v>6495</v>
      </c>
      <c r="C593" s="20" t="s">
        <v>5084</v>
      </c>
      <c r="D593" s="22"/>
      <c r="E593" s="20" t="s">
        <v>68</v>
      </c>
      <c r="F593" s="20" t="s">
        <v>67</v>
      </c>
      <c r="G593" s="20" t="s">
        <v>67</v>
      </c>
      <c r="H593" s="20" t="s">
        <v>292</v>
      </c>
      <c r="I593" s="20" t="s">
        <v>292</v>
      </c>
      <c r="J593" s="22">
        <v>1</v>
      </c>
      <c r="K593" s="21" t="s">
        <v>5099</v>
      </c>
    </row>
    <row r="594" spans="1:11" ht="16">
      <c r="A594" s="22">
        <v>7572</v>
      </c>
      <c r="B594" s="20" t="s">
        <v>6496</v>
      </c>
      <c r="C594" s="20" t="s">
        <v>5084</v>
      </c>
      <c r="D594" s="22"/>
      <c r="E594" s="20" t="s">
        <v>68</v>
      </c>
      <c r="F594" s="20" t="s">
        <v>67</v>
      </c>
      <c r="G594" s="20" t="s">
        <v>67</v>
      </c>
      <c r="H594" s="20" t="s">
        <v>292</v>
      </c>
      <c r="I594" s="20" t="s">
        <v>292</v>
      </c>
      <c r="J594" s="22">
        <v>1</v>
      </c>
      <c r="K594" s="21" t="s">
        <v>5099</v>
      </c>
    </row>
    <row r="595" spans="1:11" ht="16">
      <c r="A595" s="22">
        <v>7573</v>
      </c>
      <c r="B595" s="20" t="s">
        <v>6497</v>
      </c>
      <c r="C595" s="20" t="s">
        <v>5084</v>
      </c>
      <c r="D595" s="22"/>
      <c r="E595" s="20" t="s">
        <v>68</v>
      </c>
      <c r="F595" s="20" t="s">
        <v>67</v>
      </c>
      <c r="G595" s="20" t="s">
        <v>67</v>
      </c>
      <c r="H595" s="20" t="s">
        <v>292</v>
      </c>
      <c r="I595" s="20" t="s">
        <v>292</v>
      </c>
      <c r="J595" s="22">
        <v>1</v>
      </c>
      <c r="K595" s="21" t="s">
        <v>5099</v>
      </c>
    </row>
    <row r="596" spans="1:11" ht="16">
      <c r="A596" s="22">
        <v>7576</v>
      </c>
      <c r="B596" s="20" t="s">
        <v>6498</v>
      </c>
      <c r="C596" s="20" t="s">
        <v>5084</v>
      </c>
      <c r="D596" s="22">
        <v>1136</v>
      </c>
      <c r="E596" s="20" t="s">
        <v>67</v>
      </c>
      <c r="F596" s="20" t="s">
        <v>67</v>
      </c>
      <c r="G596" s="20" t="s">
        <v>67</v>
      </c>
      <c r="H596" s="20" t="s">
        <v>6499</v>
      </c>
      <c r="I596" s="20" t="s">
        <v>384</v>
      </c>
      <c r="J596" s="22">
        <v>1</v>
      </c>
      <c r="K596" s="21" t="s">
        <v>5104</v>
      </c>
    </row>
    <row r="597" spans="1:11" ht="16">
      <c r="A597" s="22">
        <v>7578</v>
      </c>
      <c r="B597" s="20" t="s">
        <v>6500</v>
      </c>
      <c r="C597" s="20" t="s">
        <v>5084</v>
      </c>
      <c r="D597" s="22">
        <v>1153</v>
      </c>
      <c r="E597" s="20" t="s">
        <v>67</v>
      </c>
      <c r="F597" s="20" t="s">
        <v>67</v>
      </c>
      <c r="G597" s="20" t="s">
        <v>67</v>
      </c>
      <c r="H597" s="20" t="s">
        <v>6501</v>
      </c>
      <c r="I597" s="20" t="s">
        <v>385</v>
      </c>
      <c r="J597" s="22">
        <v>1</v>
      </c>
      <c r="K597" s="21" t="s">
        <v>5104</v>
      </c>
    </row>
    <row r="598" spans="1:11" ht="16">
      <c r="A598" s="22">
        <v>7581</v>
      </c>
      <c r="B598" s="20" t="s">
        <v>6502</v>
      </c>
      <c r="C598" s="20" t="s">
        <v>5084</v>
      </c>
      <c r="D598" s="22"/>
      <c r="E598" s="20" t="s">
        <v>67</v>
      </c>
      <c r="F598" s="20" t="s">
        <v>67</v>
      </c>
      <c r="G598" s="20" t="s">
        <v>67</v>
      </c>
      <c r="H598" s="20" t="s">
        <v>4</v>
      </c>
      <c r="I598" s="20" t="s">
        <v>4</v>
      </c>
      <c r="J598" s="22">
        <v>1</v>
      </c>
      <c r="K598" s="21" t="s">
        <v>6503</v>
      </c>
    </row>
    <row r="599" spans="1:11" ht="16">
      <c r="A599" s="22">
        <v>7583</v>
      </c>
      <c r="B599" s="20" t="s">
        <v>6504</v>
      </c>
      <c r="C599" s="20" t="s">
        <v>5084</v>
      </c>
      <c r="D599" s="22"/>
      <c r="E599" s="20" t="s">
        <v>68</v>
      </c>
      <c r="F599" s="20" t="s">
        <v>67</v>
      </c>
      <c r="G599" s="20" t="s">
        <v>67</v>
      </c>
      <c r="H599" s="20" t="s">
        <v>292</v>
      </c>
      <c r="I599" s="20" t="s">
        <v>292</v>
      </c>
      <c r="J599" s="22">
        <v>1</v>
      </c>
      <c r="K599" s="21" t="s">
        <v>5106</v>
      </c>
    </row>
    <row r="600" spans="1:11" ht="16">
      <c r="A600" s="22">
        <v>7585</v>
      </c>
      <c r="B600" s="20" t="s">
        <v>6505</v>
      </c>
      <c r="C600" s="20" t="s">
        <v>5084</v>
      </c>
      <c r="D600" s="22"/>
      <c r="E600" s="20" t="s">
        <v>68</v>
      </c>
      <c r="F600" s="20" t="s">
        <v>4</v>
      </c>
      <c r="G600" s="20" t="s">
        <v>4</v>
      </c>
      <c r="H600" s="20" t="s">
        <v>292</v>
      </c>
      <c r="I600" s="20" t="s">
        <v>292</v>
      </c>
      <c r="J600" s="22">
        <v>1</v>
      </c>
      <c r="K600" s="21" t="s">
        <v>5106</v>
      </c>
    </row>
    <row r="601" spans="1:11" ht="16">
      <c r="A601" s="22">
        <v>7586</v>
      </c>
      <c r="B601" s="20" t="s">
        <v>6506</v>
      </c>
      <c r="C601" s="20" t="s">
        <v>5084</v>
      </c>
      <c r="D601" s="22"/>
      <c r="E601" s="20" t="s">
        <v>68</v>
      </c>
      <c r="F601" s="20" t="s">
        <v>67</v>
      </c>
      <c r="G601" s="20" t="s">
        <v>67</v>
      </c>
      <c r="H601" s="20" t="s">
        <v>292</v>
      </c>
      <c r="I601" s="20" t="s">
        <v>292</v>
      </c>
      <c r="J601" s="22">
        <v>1</v>
      </c>
      <c r="K601" s="21" t="s">
        <v>5106</v>
      </c>
    </row>
    <row r="602" spans="1:11" ht="16">
      <c r="A602" s="22">
        <v>7589</v>
      </c>
      <c r="B602" s="20" t="s">
        <v>6507</v>
      </c>
      <c r="C602" s="20" t="s">
        <v>5084</v>
      </c>
      <c r="D602" s="22"/>
      <c r="E602" s="20" t="s">
        <v>68</v>
      </c>
      <c r="F602" s="20" t="s">
        <v>67</v>
      </c>
      <c r="G602" s="20" t="s">
        <v>67</v>
      </c>
      <c r="H602" s="20" t="s">
        <v>292</v>
      </c>
      <c r="I602" s="20" t="s">
        <v>292</v>
      </c>
      <c r="J602" s="22">
        <v>1</v>
      </c>
      <c r="K602" s="21" t="s">
        <v>6508</v>
      </c>
    </row>
    <row r="603" spans="1:11" ht="16">
      <c r="A603" s="22">
        <v>7590</v>
      </c>
      <c r="B603" s="20" t="s">
        <v>6509</v>
      </c>
      <c r="C603" s="20" t="s">
        <v>5084</v>
      </c>
      <c r="D603" s="22"/>
      <c r="E603" s="20" t="s">
        <v>68</v>
      </c>
      <c r="F603" s="20" t="s">
        <v>67</v>
      </c>
      <c r="G603" s="20" t="s">
        <v>67</v>
      </c>
      <c r="H603" s="20" t="s">
        <v>292</v>
      </c>
      <c r="I603" s="20" t="s">
        <v>292</v>
      </c>
      <c r="J603" s="22">
        <v>1</v>
      </c>
      <c r="K603" s="21" t="s">
        <v>6508</v>
      </c>
    </row>
    <row r="604" spans="1:11" ht="16">
      <c r="A604" s="22">
        <v>7591</v>
      </c>
      <c r="B604" s="20" t="s">
        <v>6510</v>
      </c>
      <c r="C604" s="20" t="s">
        <v>5084</v>
      </c>
      <c r="D604" s="22"/>
      <c r="E604" s="20" t="s">
        <v>68</v>
      </c>
      <c r="F604" s="20" t="s">
        <v>67</v>
      </c>
      <c r="G604" s="20" t="s">
        <v>67</v>
      </c>
      <c r="H604" s="20" t="s">
        <v>292</v>
      </c>
      <c r="I604" s="20" t="s">
        <v>292</v>
      </c>
      <c r="J604" s="22">
        <v>1</v>
      </c>
      <c r="K604" s="21" t="s">
        <v>6508</v>
      </c>
    </row>
    <row r="605" spans="1:11" ht="16">
      <c r="A605" s="22">
        <v>7592</v>
      </c>
      <c r="B605" s="20" t="s">
        <v>6511</v>
      </c>
      <c r="C605" s="20" t="s">
        <v>5084</v>
      </c>
      <c r="D605" s="22"/>
      <c r="E605" s="20" t="s">
        <v>68</v>
      </c>
      <c r="F605" s="20" t="s">
        <v>67</v>
      </c>
      <c r="G605" s="20" t="s">
        <v>67</v>
      </c>
      <c r="H605" s="20" t="s">
        <v>292</v>
      </c>
      <c r="I605" s="20" t="s">
        <v>292</v>
      </c>
      <c r="J605" s="22">
        <v>1</v>
      </c>
      <c r="K605" s="21" t="s">
        <v>6512</v>
      </c>
    </row>
    <row r="606" spans="1:11" ht="16">
      <c r="A606" s="22">
        <v>7593</v>
      </c>
      <c r="B606" s="20" t="s">
        <v>6513</v>
      </c>
      <c r="C606" s="20" t="s">
        <v>5084</v>
      </c>
      <c r="D606" s="22"/>
      <c r="E606" s="20" t="s">
        <v>68</v>
      </c>
      <c r="F606" s="20" t="s">
        <v>67</v>
      </c>
      <c r="G606" s="20" t="s">
        <v>67</v>
      </c>
      <c r="H606" s="20" t="s">
        <v>292</v>
      </c>
      <c r="I606" s="20" t="s">
        <v>292</v>
      </c>
      <c r="J606" s="22">
        <v>1</v>
      </c>
      <c r="K606" s="21" t="s">
        <v>6512</v>
      </c>
    </row>
    <row r="607" spans="1:11" ht="16">
      <c r="A607" s="22">
        <v>7594</v>
      </c>
      <c r="B607" s="20" t="s">
        <v>6514</v>
      </c>
      <c r="C607" s="20" t="s">
        <v>5084</v>
      </c>
      <c r="D607" s="22"/>
      <c r="E607" s="20" t="s">
        <v>68</v>
      </c>
      <c r="F607" s="20" t="s">
        <v>67</v>
      </c>
      <c r="G607" s="20" t="s">
        <v>67</v>
      </c>
      <c r="H607" s="20" t="s">
        <v>292</v>
      </c>
      <c r="I607" s="20" t="s">
        <v>292</v>
      </c>
      <c r="J607" s="22">
        <v>1</v>
      </c>
      <c r="K607" s="21" t="s">
        <v>6512</v>
      </c>
    </row>
    <row r="608" spans="1:11" ht="16">
      <c r="A608" s="22">
        <v>7595</v>
      </c>
      <c r="B608" s="20" t="s">
        <v>6515</v>
      </c>
      <c r="C608" s="20" t="s">
        <v>5084</v>
      </c>
      <c r="D608" s="22"/>
      <c r="E608" s="20" t="s">
        <v>68</v>
      </c>
      <c r="F608" s="20" t="s">
        <v>67</v>
      </c>
      <c r="G608" s="20" t="s">
        <v>67</v>
      </c>
      <c r="H608" s="20" t="s">
        <v>292</v>
      </c>
      <c r="I608" s="20" t="s">
        <v>292</v>
      </c>
      <c r="J608" s="22">
        <v>1</v>
      </c>
      <c r="K608" s="21" t="s">
        <v>6512</v>
      </c>
    </row>
    <row r="609" spans="1:11" ht="16">
      <c r="A609" s="22">
        <v>7596</v>
      </c>
      <c r="B609" s="20" t="s">
        <v>6516</v>
      </c>
      <c r="C609" s="20" t="s">
        <v>5084</v>
      </c>
      <c r="D609" s="22"/>
      <c r="E609" s="20" t="s">
        <v>68</v>
      </c>
      <c r="F609" s="20" t="s">
        <v>67</v>
      </c>
      <c r="G609" s="20" t="s">
        <v>67</v>
      </c>
      <c r="H609" s="20" t="s">
        <v>292</v>
      </c>
      <c r="I609" s="20" t="s">
        <v>292</v>
      </c>
      <c r="J609" s="22">
        <v>1</v>
      </c>
      <c r="K609" s="21" t="s">
        <v>6512</v>
      </c>
    </row>
    <row r="610" spans="1:11" ht="16">
      <c r="A610" s="22">
        <v>7597</v>
      </c>
      <c r="B610" s="20" t="s">
        <v>6517</v>
      </c>
      <c r="C610" s="20" t="s">
        <v>5084</v>
      </c>
      <c r="D610" s="22"/>
      <c r="E610" s="20" t="s">
        <v>68</v>
      </c>
      <c r="F610" s="20" t="s">
        <v>67</v>
      </c>
      <c r="G610" s="20" t="s">
        <v>67</v>
      </c>
      <c r="H610" s="20" t="s">
        <v>292</v>
      </c>
      <c r="I610" s="20" t="s">
        <v>292</v>
      </c>
      <c r="J610" s="22">
        <v>1</v>
      </c>
      <c r="K610" s="21" t="s">
        <v>6518</v>
      </c>
    </row>
    <row r="611" spans="1:11" ht="16">
      <c r="A611" s="22">
        <v>7598</v>
      </c>
      <c r="B611" s="20" t="s">
        <v>6519</v>
      </c>
      <c r="C611" s="20" t="s">
        <v>5084</v>
      </c>
      <c r="D611" s="22"/>
      <c r="E611" s="20" t="s">
        <v>68</v>
      </c>
      <c r="F611" s="20" t="s">
        <v>67</v>
      </c>
      <c r="G611" s="20" t="s">
        <v>67</v>
      </c>
      <c r="H611" s="20" t="s">
        <v>292</v>
      </c>
      <c r="I611" s="20" t="s">
        <v>292</v>
      </c>
      <c r="J611" s="22">
        <v>1</v>
      </c>
      <c r="K611" s="21" t="s">
        <v>6518</v>
      </c>
    </row>
    <row r="612" spans="1:11" ht="16">
      <c r="A612" s="22">
        <v>7599</v>
      </c>
      <c r="B612" s="20" t="s">
        <v>6520</v>
      </c>
      <c r="C612" s="20" t="s">
        <v>5084</v>
      </c>
      <c r="D612" s="22"/>
      <c r="E612" s="20" t="s">
        <v>68</v>
      </c>
      <c r="F612" s="20" t="s">
        <v>67</v>
      </c>
      <c r="G612" s="20" t="s">
        <v>67</v>
      </c>
      <c r="H612" s="20" t="s">
        <v>292</v>
      </c>
      <c r="I612" s="20" t="s">
        <v>292</v>
      </c>
      <c r="J612" s="22">
        <v>1</v>
      </c>
      <c r="K612" s="21" t="s">
        <v>6518</v>
      </c>
    </row>
    <row r="613" spans="1:11" ht="16">
      <c r="A613" s="22">
        <v>7600</v>
      </c>
      <c r="B613" s="20" t="s">
        <v>6521</v>
      </c>
      <c r="C613" s="20" t="s">
        <v>5084</v>
      </c>
      <c r="D613" s="22"/>
      <c r="E613" s="20" t="s">
        <v>68</v>
      </c>
      <c r="F613" s="20" t="s">
        <v>67</v>
      </c>
      <c r="G613" s="20" t="s">
        <v>67</v>
      </c>
      <c r="H613" s="20" t="s">
        <v>292</v>
      </c>
      <c r="I613" s="20" t="s">
        <v>292</v>
      </c>
      <c r="J613" s="22">
        <v>1</v>
      </c>
      <c r="K613" s="21" t="s">
        <v>6518</v>
      </c>
    </row>
    <row r="614" spans="1:11" ht="16">
      <c r="A614" s="22">
        <v>7601</v>
      </c>
      <c r="B614" s="20" t="s">
        <v>6522</v>
      </c>
      <c r="C614" s="20" t="s">
        <v>5084</v>
      </c>
      <c r="D614" s="22"/>
      <c r="E614" s="20" t="s">
        <v>4</v>
      </c>
      <c r="F614" s="20" t="s">
        <v>67</v>
      </c>
      <c r="G614" s="20" t="s">
        <v>67</v>
      </c>
      <c r="H614" s="20" t="s">
        <v>292</v>
      </c>
      <c r="I614" s="20" t="s">
        <v>292</v>
      </c>
      <c r="J614" s="22">
        <v>1</v>
      </c>
      <c r="K614" s="21" t="s">
        <v>6518</v>
      </c>
    </row>
    <row r="615" spans="1:11" ht="16">
      <c r="A615" s="22">
        <v>7602</v>
      </c>
      <c r="B615" s="20" t="s">
        <v>6523</v>
      </c>
      <c r="C615" s="20" t="s">
        <v>5084</v>
      </c>
      <c r="D615" s="22"/>
      <c r="E615" s="20" t="s">
        <v>68</v>
      </c>
      <c r="F615" s="20" t="s">
        <v>67</v>
      </c>
      <c r="G615" s="20" t="s">
        <v>67</v>
      </c>
      <c r="H615" s="20" t="s">
        <v>292</v>
      </c>
      <c r="I615" s="20" t="s">
        <v>292</v>
      </c>
      <c r="J615" s="22">
        <v>1</v>
      </c>
      <c r="K615" s="21" t="s">
        <v>6518</v>
      </c>
    </row>
    <row r="616" spans="1:11" ht="16">
      <c r="A616" s="22">
        <v>7603</v>
      </c>
      <c r="B616" s="20" t="s">
        <v>6524</v>
      </c>
      <c r="C616" s="20" t="s">
        <v>5084</v>
      </c>
      <c r="D616" s="22"/>
      <c r="E616" s="20" t="s">
        <v>68</v>
      </c>
      <c r="F616" s="20" t="s">
        <v>67</v>
      </c>
      <c r="G616" s="20" t="s">
        <v>67</v>
      </c>
      <c r="H616" s="20" t="s">
        <v>292</v>
      </c>
      <c r="I616" s="20" t="s">
        <v>292</v>
      </c>
      <c r="J616" s="22">
        <v>1</v>
      </c>
      <c r="K616" s="21" t="s">
        <v>6518</v>
      </c>
    </row>
    <row r="617" spans="1:11" ht="16">
      <c r="A617" s="22">
        <v>7604</v>
      </c>
      <c r="B617" s="20" t="s">
        <v>6525</v>
      </c>
      <c r="C617" s="20" t="s">
        <v>5084</v>
      </c>
      <c r="D617" s="22"/>
      <c r="E617" s="20" t="s">
        <v>68</v>
      </c>
      <c r="F617" s="20" t="s">
        <v>67</v>
      </c>
      <c r="G617" s="20" t="s">
        <v>67</v>
      </c>
      <c r="H617" s="20" t="s">
        <v>292</v>
      </c>
      <c r="I617" s="20" t="s">
        <v>292</v>
      </c>
      <c r="J617" s="22">
        <v>1</v>
      </c>
      <c r="K617" s="21" t="s">
        <v>6518</v>
      </c>
    </row>
    <row r="618" spans="1:11" ht="16">
      <c r="A618" s="22">
        <v>7605</v>
      </c>
      <c r="B618" s="20" t="s">
        <v>6526</v>
      </c>
      <c r="C618" s="20" t="s">
        <v>5084</v>
      </c>
      <c r="D618" s="22"/>
      <c r="E618" s="20" t="s">
        <v>68</v>
      </c>
      <c r="F618" s="20" t="s">
        <v>67</v>
      </c>
      <c r="G618" s="20" t="s">
        <v>67</v>
      </c>
      <c r="H618" s="20" t="s">
        <v>292</v>
      </c>
      <c r="I618" s="20" t="s">
        <v>292</v>
      </c>
      <c r="J618" s="22">
        <v>1</v>
      </c>
      <c r="K618" s="21" t="s">
        <v>6518</v>
      </c>
    </row>
    <row r="619" spans="1:11" ht="16">
      <c r="A619" s="22">
        <v>7606</v>
      </c>
      <c r="B619" s="20" t="s">
        <v>6527</v>
      </c>
      <c r="C619" s="20" t="s">
        <v>5084</v>
      </c>
      <c r="D619" s="22"/>
      <c r="E619" s="20" t="s">
        <v>68</v>
      </c>
      <c r="F619" s="20" t="s">
        <v>67</v>
      </c>
      <c r="G619" s="20" t="s">
        <v>67</v>
      </c>
      <c r="H619" s="20" t="s">
        <v>292</v>
      </c>
      <c r="I619" s="20" t="s">
        <v>292</v>
      </c>
      <c r="J619" s="22">
        <v>1</v>
      </c>
      <c r="K619" s="21" t="s">
        <v>6528</v>
      </c>
    </row>
    <row r="620" spans="1:11" ht="16">
      <c r="A620" s="22">
        <v>7607</v>
      </c>
      <c r="B620" s="20" t="s">
        <v>6529</v>
      </c>
      <c r="C620" s="20" t="s">
        <v>5084</v>
      </c>
      <c r="D620" s="22"/>
      <c r="E620" s="20" t="s">
        <v>67</v>
      </c>
      <c r="F620" s="20" t="s">
        <v>67</v>
      </c>
      <c r="G620" s="20" t="s">
        <v>67</v>
      </c>
      <c r="H620" s="20" t="s">
        <v>292</v>
      </c>
      <c r="I620" s="20" t="s">
        <v>292</v>
      </c>
      <c r="J620" s="22">
        <v>1</v>
      </c>
      <c r="K620" s="21" t="s">
        <v>6528</v>
      </c>
    </row>
    <row r="621" spans="1:11" ht="16">
      <c r="A621" s="22">
        <v>7608</v>
      </c>
      <c r="B621" s="20" t="s">
        <v>6530</v>
      </c>
      <c r="C621" s="20" t="s">
        <v>5084</v>
      </c>
      <c r="D621" s="22"/>
      <c r="E621" s="20" t="s">
        <v>68</v>
      </c>
      <c r="F621" s="20" t="s">
        <v>67</v>
      </c>
      <c r="G621" s="20" t="s">
        <v>67</v>
      </c>
      <c r="H621" s="20" t="s">
        <v>292</v>
      </c>
      <c r="I621" s="20" t="s">
        <v>292</v>
      </c>
      <c r="J621" s="22">
        <v>1</v>
      </c>
      <c r="K621" s="21" t="s">
        <v>6528</v>
      </c>
    </row>
    <row r="622" spans="1:11" ht="16">
      <c r="A622" s="22">
        <v>7609</v>
      </c>
      <c r="B622" s="20" t="s">
        <v>6531</v>
      </c>
      <c r="C622" s="20" t="s">
        <v>5084</v>
      </c>
      <c r="D622" s="22"/>
      <c r="E622" s="20" t="s">
        <v>68</v>
      </c>
      <c r="F622" s="20" t="s">
        <v>67</v>
      </c>
      <c r="G622" s="20" t="s">
        <v>67</v>
      </c>
      <c r="H622" s="20" t="s">
        <v>292</v>
      </c>
      <c r="I622" s="20" t="s">
        <v>292</v>
      </c>
      <c r="J622" s="22">
        <v>1</v>
      </c>
      <c r="K622" s="21" t="s">
        <v>6528</v>
      </c>
    </row>
    <row r="623" spans="1:11" ht="16">
      <c r="A623" s="22">
        <v>7612</v>
      </c>
      <c r="B623" s="20" t="s">
        <v>6532</v>
      </c>
      <c r="C623" s="20" t="s">
        <v>5084</v>
      </c>
      <c r="D623" s="22"/>
      <c r="E623" s="20" t="s">
        <v>68</v>
      </c>
      <c r="F623" s="20" t="s">
        <v>67</v>
      </c>
      <c r="G623" s="20" t="s">
        <v>67</v>
      </c>
      <c r="H623" s="20" t="s">
        <v>292</v>
      </c>
      <c r="I623" s="20" t="s">
        <v>292</v>
      </c>
      <c r="J623" s="22">
        <v>1</v>
      </c>
      <c r="K623" s="21" t="s">
        <v>6528</v>
      </c>
    </row>
    <row r="624" spans="1:11" ht="16">
      <c r="A624" s="22">
        <v>7613</v>
      </c>
      <c r="B624" s="20" t="s">
        <v>6533</v>
      </c>
      <c r="C624" s="20" t="s">
        <v>5084</v>
      </c>
      <c r="D624" s="22"/>
      <c r="E624" s="20" t="s">
        <v>68</v>
      </c>
      <c r="F624" s="20" t="s">
        <v>67</v>
      </c>
      <c r="G624" s="20" t="s">
        <v>67</v>
      </c>
      <c r="H624" s="20" t="s">
        <v>292</v>
      </c>
      <c r="I624" s="20" t="s">
        <v>292</v>
      </c>
      <c r="J624" s="22">
        <v>1</v>
      </c>
      <c r="K624" s="21" t="s">
        <v>6528</v>
      </c>
    </row>
    <row r="625" spans="1:11" ht="16">
      <c r="A625" s="22">
        <v>7622</v>
      </c>
      <c r="B625" s="20" t="s">
        <v>6534</v>
      </c>
      <c r="C625" s="20" t="s">
        <v>5084</v>
      </c>
      <c r="D625" s="22"/>
      <c r="E625" s="20" t="s">
        <v>68</v>
      </c>
      <c r="F625" s="20" t="s">
        <v>67</v>
      </c>
      <c r="G625" s="20" t="s">
        <v>67</v>
      </c>
      <c r="H625" s="20" t="s">
        <v>292</v>
      </c>
      <c r="I625" s="20" t="s">
        <v>292</v>
      </c>
      <c r="J625" s="22">
        <v>1</v>
      </c>
      <c r="K625" s="21" t="s">
        <v>5114</v>
      </c>
    </row>
    <row r="626" spans="1:11" ht="16">
      <c r="A626" s="22">
        <v>7636</v>
      </c>
      <c r="B626" s="20" t="s">
        <v>6535</v>
      </c>
      <c r="C626" s="20" t="s">
        <v>5084</v>
      </c>
      <c r="D626" s="22"/>
      <c r="E626" s="20" t="s">
        <v>68</v>
      </c>
      <c r="F626" s="20" t="s">
        <v>67</v>
      </c>
      <c r="G626" s="20" t="s">
        <v>67</v>
      </c>
      <c r="H626" s="20" t="s">
        <v>292</v>
      </c>
      <c r="I626" s="20" t="s">
        <v>292</v>
      </c>
      <c r="J626" s="22">
        <v>1</v>
      </c>
      <c r="K626" s="21" t="s">
        <v>5092</v>
      </c>
    </row>
    <row r="627" spans="1:11" ht="16">
      <c r="A627" s="22">
        <v>7644</v>
      </c>
      <c r="B627" s="20" t="s">
        <v>6536</v>
      </c>
      <c r="C627" s="20" t="s">
        <v>5084</v>
      </c>
      <c r="D627" s="22"/>
      <c r="E627" s="20" t="s">
        <v>68</v>
      </c>
      <c r="F627" s="20" t="s">
        <v>67</v>
      </c>
      <c r="G627" s="20" t="s">
        <v>67</v>
      </c>
      <c r="H627" s="20" t="s">
        <v>292</v>
      </c>
      <c r="I627" s="20" t="s">
        <v>292</v>
      </c>
      <c r="J627" s="22">
        <v>1</v>
      </c>
      <c r="K627" s="21" t="s">
        <v>6537</v>
      </c>
    </row>
    <row r="628" spans="1:11" ht="16">
      <c r="A628" s="22">
        <v>7646</v>
      </c>
      <c r="B628" s="20" t="s">
        <v>6538</v>
      </c>
      <c r="C628" s="20" t="s">
        <v>5084</v>
      </c>
      <c r="D628" s="22"/>
      <c r="E628" s="20" t="s">
        <v>68</v>
      </c>
      <c r="F628" s="20" t="s">
        <v>67</v>
      </c>
      <c r="G628" s="20" t="s">
        <v>67</v>
      </c>
      <c r="H628" s="20" t="s">
        <v>292</v>
      </c>
      <c r="I628" s="20" t="s">
        <v>292</v>
      </c>
      <c r="J628" s="22">
        <v>1</v>
      </c>
      <c r="K628" s="21" t="s">
        <v>6537</v>
      </c>
    </row>
    <row r="629" spans="1:11" ht="16">
      <c r="A629" s="22">
        <v>7647</v>
      </c>
      <c r="B629" s="20" t="s">
        <v>6539</v>
      </c>
      <c r="C629" s="20" t="s">
        <v>5084</v>
      </c>
      <c r="D629" s="22"/>
      <c r="E629" s="20" t="s">
        <v>68</v>
      </c>
      <c r="F629" s="20" t="s">
        <v>67</v>
      </c>
      <c r="G629" s="20" t="s">
        <v>67</v>
      </c>
      <c r="H629" s="20" t="s">
        <v>292</v>
      </c>
      <c r="I629" s="20" t="s">
        <v>292</v>
      </c>
      <c r="J629" s="22">
        <v>1</v>
      </c>
      <c r="K629" s="21" t="s">
        <v>6537</v>
      </c>
    </row>
    <row r="630" spans="1:11" ht="16">
      <c r="A630" s="22">
        <v>7648</v>
      </c>
      <c r="B630" s="20" t="s">
        <v>6540</v>
      </c>
      <c r="C630" s="20" t="s">
        <v>5084</v>
      </c>
      <c r="D630" s="22"/>
      <c r="E630" s="20" t="s">
        <v>68</v>
      </c>
      <c r="F630" s="20" t="s">
        <v>67</v>
      </c>
      <c r="G630" s="20" t="s">
        <v>67</v>
      </c>
      <c r="H630" s="20" t="s">
        <v>292</v>
      </c>
      <c r="I630" s="20" t="s">
        <v>292</v>
      </c>
      <c r="J630" s="22">
        <v>1</v>
      </c>
      <c r="K630" s="21" t="s">
        <v>6537</v>
      </c>
    </row>
    <row r="631" spans="1:11" ht="16">
      <c r="A631" s="22">
        <v>7651</v>
      </c>
      <c r="B631" s="20" t="s">
        <v>6541</v>
      </c>
      <c r="C631" s="20" t="s">
        <v>5084</v>
      </c>
      <c r="D631" s="22"/>
      <c r="E631" s="20" t="s">
        <v>68</v>
      </c>
      <c r="F631" s="20" t="s">
        <v>67</v>
      </c>
      <c r="G631" s="20" t="s">
        <v>67</v>
      </c>
      <c r="H631" s="20" t="s">
        <v>4</v>
      </c>
      <c r="I631" s="20" t="s">
        <v>4</v>
      </c>
      <c r="J631" s="22">
        <v>1</v>
      </c>
      <c r="K631" s="21" t="s">
        <v>6537</v>
      </c>
    </row>
    <row r="632" spans="1:11" ht="16">
      <c r="A632" s="22">
        <v>7653</v>
      </c>
      <c r="B632" s="20" t="s">
        <v>6542</v>
      </c>
      <c r="C632" s="20" t="s">
        <v>5084</v>
      </c>
      <c r="D632" s="22"/>
      <c r="E632" s="20" t="s">
        <v>68</v>
      </c>
      <c r="F632" s="20" t="s">
        <v>67</v>
      </c>
      <c r="G632" s="20" t="s">
        <v>67</v>
      </c>
      <c r="H632" s="20" t="s">
        <v>292</v>
      </c>
      <c r="I632" s="20" t="s">
        <v>292</v>
      </c>
      <c r="J632" s="22">
        <v>1</v>
      </c>
      <c r="K632" s="21" t="s">
        <v>6537</v>
      </c>
    </row>
    <row r="633" spans="1:11" ht="16">
      <c r="A633" s="22">
        <v>7654</v>
      </c>
      <c r="B633" s="20" t="s">
        <v>6543</v>
      </c>
      <c r="C633" s="20" t="s">
        <v>5084</v>
      </c>
      <c r="D633" s="22"/>
      <c r="E633" s="20" t="s">
        <v>68</v>
      </c>
      <c r="F633" s="20" t="s">
        <v>67</v>
      </c>
      <c r="G633" s="20" t="s">
        <v>67</v>
      </c>
      <c r="H633" s="20" t="s">
        <v>4</v>
      </c>
      <c r="I633" s="20" t="s">
        <v>4</v>
      </c>
      <c r="J633" s="22">
        <v>1</v>
      </c>
      <c r="K633" s="21" t="s">
        <v>6537</v>
      </c>
    </row>
    <row r="634" spans="1:11" ht="16">
      <c r="A634" s="22">
        <v>7655</v>
      </c>
      <c r="B634" s="20" t="s">
        <v>6544</v>
      </c>
      <c r="C634" s="20" t="s">
        <v>5084</v>
      </c>
      <c r="D634" s="22"/>
      <c r="E634" s="20" t="s">
        <v>68</v>
      </c>
      <c r="F634" s="20" t="s">
        <v>67</v>
      </c>
      <c r="G634" s="20" t="s">
        <v>67</v>
      </c>
      <c r="H634" s="20" t="s">
        <v>292</v>
      </c>
      <c r="I634" s="20" t="s">
        <v>292</v>
      </c>
      <c r="J634" s="22">
        <v>1</v>
      </c>
      <c r="K634" s="21" t="s">
        <v>6537</v>
      </c>
    </row>
    <row r="635" spans="1:11" ht="16">
      <c r="A635" s="22">
        <v>7656</v>
      </c>
      <c r="B635" s="20" t="s">
        <v>6545</v>
      </c>
      <c r="C635" s="20" t="s">
        <v>5084</v>
      </c>
      <c r="D635" s="22">
        <v>1199</v>
      </c>
      <c r="E635" s="20" t="s">
        <v>68</v>
      </c>
      <c r="F635" s="20" t="s">
        <v>67</v>
      </c>
      <c r="G635" s="20" t="s">
        <v>67</v>
      </c>
      <c r="H635" s="20" t="s">
        <v>6546</v>
      </c>
      <c r="I635" s="20" t="s">
        <v>4</v>
      </c>
      <c r="J635" s="22">
        <v>1</v>
      </c>
      <c r="K635" s="21" t="s">
        <v>6537</v>
      </c>
    </row>
    <row r="636" spans="1:11" ht="16">
      <c r="A636" s="22">
        <v>7660</v>
      </c>
      <c r="B636" s="20" t="s">
        <v>6547</v>
      </c>
      <c r="C636" s="20" t="s">
        <v>5084</v>
      </c>
      <c r="D636" s="22"/>
      <c r="E636" s="20" t="s">
        <v>67</v>
      </c>
      <c r="F636" s="20" t="s">
        <v>67</v>
      </c>
      <c r="G636" s="20" t="s">
        <v>67</v>
      </c>
      <c r="H636" s="20" t="s">
        <v>292</v>
      </c>
      <c r="I636" s="20" t="s">
        <v>292</v>
      </c>
      <c r="J636" s="22">
        <v>1</v>
      </c>
      <c r="K636" s="21" t="s">
        <v>6537</v>
      </c>
    </row>
    <row r="637" spans="1:11" ht="16">
      <c r="A637" s="22">
        <v>7667</v>
      </c>
      <c r="B637" s="20" t="s">
        <v>6548</v>
      </c>
      <c r="C637" s="20" t="s">
        <v>5084</v>
      </c>
      <c r="D637" s="22"/>
      <c r="E637" s="20" t="s">
        <v>68</v>
      </c>
      <c r="F637" s="20" t="s">
        <v>67</v>
      </c>
      <c r="G637" s="20" t="s">
        <v>67</v>
      </c>
      <c r="H637" s="20" t="s">
        <v>292</v>
      </c>
      <c r="I637" s="20" t="s">
        <v>292</v>
      </c>
      <c r="J637" s="22">
        <v>1</v>
      </c>
      <c r="K637" s="21" t="s">
        <v>5121</v>
      </c>
    </row>
    <row r="638" spans="1:11" ht="16">
      <c r="A638" s="22">
        <v>7668</v>
      </c>
      <c r="B638" s="20" t="s">
        <v>6549</v>
      </c>
      <c r="C638" s="20" t="s">
        <v>5084</v>
      </c>
      <c r="D638" s="22"/>
      <c r="E638" s="20" t="s">
        <v>68</v>
      </c>
      <c r="F638" s="20" t="s">
        <v>67</v>
      </c>
      <c r="G638" s="20" t="s">
        <v>67</v>
      </c>
      <c r="H638" s="20" t="s">
        <v>292</v>
      </c>
      <c r="I638" s="20" t="s">
        <v>292</v>
      </c>
      <c r="J638" s="22">
        <v>1</v>
      </c>
      <c r="K638" s="21" t="s">
        <v>5121</v>
      </c>
    </row>
    <row r="639" spans="1:11" ht="16">
      <c r="A639" s="22">
        <v>7672</v>
      </c>
      <c r="B639" s="20" t="s">
        <v>6550</v>
      </c>
      <c r="C639" s="20" t="s">
        <v>5084</v>
      </c>
      <c r="D639" s="22"/>
      <c r="E639" s="20" t="s">
        <v>68</v>
      </c>
      <c r="F639" s="20" t="s">
        <v>67</v>
      </c>
      <c r="G639" s="20" t="s">
        <v>67</v>
      </c>
      <c r="H639" s="20" t="s">
        <v>292</v>
      </c>
      <c r="I639" s="20" t="s">
        <v>292</v>
      </c>
      <c r="J639" s="22">
        <v>1</v>
      </c>
      <c r="K639" s="21" t="s">
        <v>5121</v>
      </c>
    </row>
    <row r="640" spans="1:11" ht="16">
      <c r="A640" s="22">
        <v>7675</v>
      </c>
      <c r="B640" s="20" t="s">
        <v>6551</v>
      </c>
      <c r="C640" s="20" t="s">
        <v>5084</v>
      </c>
      <c r="D640" s="22">
        <v>1205</v>
      </c>
      <c r="E640" s="20" t="s">
        <v>67</v>
      </c>
      <c r="F640" s="20" t="s">
        <v>67</v>
      </c>
      <c r="G640" s="20" t="s">
        <v>67</v>
      </c>
      <c r="H640" s="20" t="s">
        <v>6552</v>
      </c>
      <c r="I640" s="20" t="s">
        <v>386</v>
      </c>
      <c r="J640" s="22">
        <v>1</v>
      </c>
      <c r="K640" s="21" t="s">
        <v>6553</v>
      </c>
    </row>
    <row r="641" spans="1:21" ht="16">
      <c r="A641" s="22">
        <v>7676</v>
      </c>
      <c r="B641" s="20" t="s">
        <v>6554</v>
      </c>
      <c r="C641" s="20" t="s">
        <v>5084</v>
      </c>
      <c r="D641" s="22"/>
      <c r="E641" s="20" t="s">
        <v>68</v>
      </c>
      <c r="F641" s="20" t="s">
        <v>67</v>
      </c>
      <c r="G641" s="20" t="s">
        <v>67</v>
      </c>
      <c r="H641" s="20" t="s">
        <v>292</v>
      </c>
      <c r="I641" s="20" t="s">
        <v>292</v>
      </c>
      <c r="J641" s="22">
        <v>1</v>
      </c>
      <c r="K641" s="21" t="s">
        <v>6553</v>
      </c>
    </row>
    <row r="642" spans="1:21" ht="16">
      <c r="A642" s="22">
        <v>7677</v>
      </c>
      <c r="B642" s="20" t="s">
        <v>6555</v>
      </c>
      <c r="C642" s="20" t="s">
        <v>5084</v>
      </c>
      <c r="D642" s="22"/>
      <c r="E642" s="20" t="s">
        <v>68</v>
      </c>
      <c r="F642" s="20" t="s">
        <v>67</v>
      </c>
      <c r="G642" s="20" t="s">
        <v>67</v>
      </c>
      <c r="H642" s="20" t="s">
        <v>292</v>
      </c>
      <c r="I642" s="20" t="s">
        <v>292</v>
      </c>
      <c r="J642" s="22">
        <v>1</v>
      </c>
      <c r="K642" s="21" t="s">
        <v>6553</v>
      </c>
    </row>
    <row r="643" spans="1:21" ht="16">
      <c r="A643" s="22">
        <v>7678</v>
      </c>
      <c r="B643" s="20" t="s">
        <v>6556</v>
      </c>
      <c r="C643" s="20" t="s">
        <v>5084</v>
      </c>
      <c r="D643" s="22"/>
      <c r="E643" s="20" t="s">
        <v>68</v>
      </c>
      <c r="F643" s="20" t="s">
        <v>67</v>
      </c>
      <c r="G643" s="20" t="s">
        <v>67</v>
      </c>
      <c r="H643" s="20" t="s">
        <v>292</v>
      </c>
      <c r="I643" s="20" t="s">
        <v>292</v>
      </c>
      <c r="J643" s="22">
        <v>1</v>
      </c>
      <c r="K643" s="21" t="s">
        <v>6553</v>
      </c>
    </row>
    <row r="644" spans="1:21" ht="16">
      <c r="A644" s="22">
        <v>7679</v>
      </c>
      <c r="B644" s="20" t="s">
        <v>6557</v>
      </c>
      <c r="C644" s="20" t="s">
        <v>5084</v>
      </c>
      <c r="D644" s="22"/>
      <c r="E644" s="20" t="s">
        <v>67</v>
      </c>
      <c r="F644" s="20" t="s">
        <v>67</v>
      </c>
      <c r="G644" s="20" t="s">
        <v>67</v>
      </c>
      <c r="H644" s="20" t="s">
        <v>292</v>
      </c>
      <c r="I644" s="20" t="s">
        <v>292</v>
      </c>
      <c r="J644" s="22">
        <v>1</v>
      </c>
      <c r="K644" s="21" t="s">
        <v>6553</v>
      </c>
    </row>
    <row r="645" spans="1:21" ht="16">
      <c r="A645" s="22">
        <v>7680</v>
      </c>
      <c r="B645" s="20" t="s">
        <v>6558</v>
      </c>
      <c r="C645" s="20" t="s">
        <v>5084</v>
      </c>
      <c r="D645" s="22"/>
      <c r="E645" s="20" t="s">
        <v>68</v>
      </c>
      <c r="F645" s="20" t="s">
        <v>67</v>
      </c>
      <c r="G645" s="20" t="s">
        <v>67</v>
      </c>
      <c r="H645" s="20" t="s">
        <v>292</v>
      </c>
      <c r="I645" s="20" t="s">
        <v>292</v>
      </c>
      <c r="J645" s="22">
        <v>1</v>
      </c>
      <c r="K645" s="21" t="s">
        <v>6553</v>
      </c>
    </row>
    <row r="646" spans="1:21" ht="16">
      <c r="A646" s="22">
        <v>7683</v>
      </c>
      <c r="B646" s="20" t="s">
        <v>6559</v>
      </c>
      <c r="C646" s="20" t="s">
        <v>5133</v>
      </c>
      <c r="D646" s="22"/>
      <c r="E646" s="20" t="s">
        <v>67</v>
      </c>
      <c r="F646" s="20" t="s">
        <v>67</v>
      </c>
      <c r="G646" s="20" t="s">
        <v>67</v>
      </c>
      <c r="H646" s="20" t="s">
        <v>292</v>
      </c>
      <c r="I646" s="20" t="s">
        <v>292</v>
      </c>
      <c r="J646" s="22">
        <v>1</v>
      </c>
      <c r="K646" s="21" t="s">
        <v>6560</v>
      </c>
    </row>
    <row r="647" spans="1:21" ht="16">
      <c r="A647" s="22">
        <v>7684</v>
      </c>
      <c r="B647" s="20" t="s">
        <v>6561</v>
      </c>
      <c r="C647" s="20" t="s">
        <v>5133</v>
      </c>
      <c r="D647" s="22"/>
      <c r="E647" s="20" t="s">
        <v>68</v>
      </c>
      <c r="F647" s="20" t="s">
        <v>67</v>
      </c>
      <c r="G647" s="20" t="s">
        <v>67</v>
      </c>
      <c r="H647" s="20" t="s">
        <v>292</v>
      </c>
      <c r="I647" s="20" t="s">
        <v>292</v>
      </c>
      <c r="J647" s="22">
        <v>1</v>
      </c>
      <c r="K647" s="21" t="s">
        <v>6560</v>
      </c>
    </row>
    <row r="648" spans="1:21" ht="16">
      <c r="A648" s="22">
        <v>7686</v>
      </c>
      <c r="B648" s="20" t="s">
        <v>6562</v>
      </c>
      <c r="C648" s="20" t="s">
        <v>5133</v>
      </c>
      <c r="D648" s="22"/>
      <c r="E648" s="20" t="s">
        <v>67</v>
      </c>
      <c r="F648" s="20" t="s">
        <v>67</v>
      </c>
      <c r="G648" s="20" t="s">
        <v>67</v>
      </c>
      <c r="H648" s="20" t="s">
        <v>292</v>
      </c>
      <c r="I648" s="20" t="s">
        <v>292</v>
      </c>
      <c r="J648" s="22">
        <v>1</v>
      </c>
      <c r="K648" s="21" t="s">
        <v>5134</v>
      </c>
    </row>
    <row r="649" spans="1:21" ht="16">
      <c r="A649" s="22">
        <v>7688</v>
      </c>
      <c r="B649" s="20" t="s">
        <v>6563</v>
      </c>
      <c r="C649" s="20" t="s">
        <v>5133</v>
      </c>
      <c r="D649" s="22"/>
      <c r="E649" s="20" t="s">
        <v>68</v>
      </c>
      <c r="F649" s="20" t="s">
        <v>68</v>
      </c>
      <c r="G649" s="20" t="s">
        <v>67</v>
      </c>
      <c r="H649" s="20" t="s">
        <v>6564</v>
      </c>
      <c r="I649" s="20" t="s">
        <v>6565</v>
      </c>
      <c r="J649" s="22">
        <v>1</v>
      </c>
      <c r="K649" s="21" t="s">
        <v>6566</v>
      </c>
    </row>
    <row r="650" spans="1:21" ht="16">
      <c r="A650" s="22">
        <v>7689</v>
      </c>
      <c r="B650" s="20" t="s">
        <v>6567</v>
      </c>
      <c r="C650" s="20" t="s">
        <v>5133</v>
      </c>
      <c r="D650" s="22"/>
      <c r="E650" s="20" t="s">
        <v>68</v>
      </c>
      <c r="F650" s="20" t="s">
        <v>67</v>
      </c>
      <c r="G650" s="20" t="s">
        <v>67</v>
      </c>
      <c r="H650" s="20" t="s">
        <v>292</v>
      </c>
      <c r="I650" s="20" t="s">
        <v>292</v>
      </c>
      <c r="J650" s="22">
        <v>1</v>
      </c>
      <c r="K650" s="21" t="s">
        <v>6568</v>
      </c>
    </row>
    <row r="651" spans="1:21" ht="16">
      <c r="A651" s="22">
        <v>7694</v>
      </c>
      <c r="B651" s="20" t="s">
        <v>6569</v>
      </c>
      <c r="C651" s="20" t="s">
        <v>5133</v>
      </c>
      <c r="D651" s="22"/>
      <c r="E651" s="20" t="s">
        <v>68</v>
      </c>
      <c r="F651" s="20" t="s">
        <v>67</v>
      </c>
      <c r="G651" s="20" t="s">
        <v>67</v>
      </c>
      <c r="H651" s="20" t="s">
        <v>292</v>
      </c>
      <c r="I651" s="20" t="s">
        <v>292</v>
      </c>
      <c r="J651" s="22">
        <v>1</v>
      </c>
      <c r="K651" s="21" t="s">
        <v>5140</v>
      </c>
    </row>
    <row r="652" spans="1:21" s="5" customFormat="1" ht="16">
      <c r="A652" s="22">
        <v>7823</v>
      </c>
      <c r="B652" s="20" t="s">
        <v>6570</v>
      </c>
      <c r="C652" s="20" t="s">
        <v>3238</v>
      </c>
      <c r="D652" s="26"/>
      <c r="E652" s="20" t="s">
        <v>68</v>
      </c>
      <c r="F652" s="20" t="s">
        <v>67</v>
      </c>
      <c r="G652" s="20" t="s">
        <v>67</v>
      </c>
      <c r="H652" s="20" t="s">
        <v>292</v>
      </c>
      <c r="I652" s="20" t="s">
        <v>292</v>
      </c>
      <c r="J652" s="22">
        <v>1</v>
      </c>
      <c r="K652" s="21" t="s">
        <v>6571</v>
      </c>
      <c r="L652" s="3"/>
      <c r="N652" s="3"/>
      <c r="O652" s="3"/>
      <c r="P652" s="3"/>
      <c r="Q652" s="3"/>
      <c r="R652" s="3"/>
      <c r="S652" s="3"/>
      <c r="T652" s="4"/>
      <c r="U652" s="4"/>
    </row>
    <row r="653" spans="1:21" s="5" customFormat="1" ht="16">
      <c r="A653" s="22">
        <v>7824</v>
      </c>
      <c r="B653" s="20" t="s">
        <v>6572</v>
      </c>
      <c r="C653" s="20" t="s">
        <v>3238</v>
      </c>
      <c r="D653" s="26"/>
      <c r="E653" s="20" t="s">
        <v>68</v>
      </c>
      <c r="F653" s="20" t="s">
        <v>67</v>
      </c>
      <c r="G653" s="20" t="s">
        <v>67</v>
      </c>
      <c r="H653" s="20" t="s">
        <v>292</v>
      </c>
      <c r="I653" s="20" t="s">
        <v>292</v>
      </c>
      <c r="J653" s="22">
        <v>1</v>
      </c>
      <c r="K653" s="21" t="s">
        <v>6571</v>
      </c>
      <c r="L653" s="3"/>
      <c r="N653" s="3"/>
      <c r="O653" s="3"/>
      <c r="P653" s="3"/>
      <c r="Q653" s="3"/>
      <c r="R653" s="3"/>
      <c r="S653" s="3"/>
      <c r="T653" s="4"/>
      <c r="U653" s="4"/>
    </row>
    <row r="654" spans="1:21" s="5" customFormat="1" ht="16">
      <c r="A654" s="22">
        <v>7825</v>
      </c>
      <c r="B654" s="20" t="s">
        <v>6573</v>
      </c>
      <c r="C654" s="20" t="s">
        <v>3238</v>
      </c>
      <c r="D654" s="26"/>
      <c r="E654" s="20" t="s">
        <v>68</v>
      </c>
      <c r="F654" s="20" t="s">
        <v>67</v>
      </c>
      <c r="G654" s="20" t="s">
        <v>67</v>
      </c>
      <c r="H654" s="20" t="s">
        <v>292</v>
      </c>
      <c r="I654" s="20" t="s">
        <v>292</v>
      </c>
      <c r="J654" s="22">
        <v>1</v>
      </c>
      <c r="K654" s="21" t="s">
        <v>6571</v>
      </c>
      <c r="L654" s="3"/>
      <c r="N654" s="3"/>
      <c r="O654" s="3"/>
      <c r="P654" s="3"/>
      <c r="Q654" s="3"/>
      <c r="R654" s="3"/>
      <c r="S654" s="3"/>
      <c r="T654" s="4"/>
      <c r="U654" s="4"/>
    </row>
    <row r="655" spans="1:21" s="5" customFormat="1" ht="16">
      <c r="A655" s="22">
        <v>7826</v>
      </c>
      <c r="B655" s="20" t="s">
        <v>6574</v>
      </c>
      <c r="C655" s="20" t="s">
        <v>3238</v>
      </c>
      <c r="D655" s="26"/>
      <c r="E655" s="20" t="s">
        <v>67</v>
      </c>
      <c r="F655" s="20" t="s">
        <v>67</v>
      </c>
      <c r="G655" s="20" t="s">
        <v>67</v>
      </c>
      <c r="H655" s="20" t="s">
        <v>292</v>
      </c>
      <c r="I655" s="20" t="s">
        <v>292</v>
      </c>
      <c r="J655" s="22">
        <v>1</v>
      </c>
      <c r="K655" s="21" t="s">
        <v>6571</v>
      </c>
      <c r="L655" s="3"/>
      <c r="N655" s="3"/>
      <c r="O655" s="3"/>
      <c r="P655" s="3"/>
      <c r="Q655" s="3"/>
      <c r="R655" s="3"/>
      <c r="S655" s="3"/>
      <c r="T655" s="4"/>
      <c r="U655" s="4"/>
    </row>
    <row r="656" spans="1:21" s="5" customFormat="1" ht="16">
      <c r="A656" s="22">
        <v>7827</v>
      </c>
      <c r="B656" s="20" t="s">
        <v>6575</v>
      </c>
      <c r="C656" s="20" t="s">
        <v>3238</v>
      </c>
      <c r="D656" s="26"/>
      <c r="E656" s="20" t="s">
        <v>68</v>
      </c>
      <c r="F656" s="20" t="s">
        <v>67</v>
      </c>
      <c r="G656" s="20" t="s">
        <v>67</v>
      </c>
      <c r="H656" s="20" t="s">
        <v>292</v>
      </c>
      <c r="I656" s="20" t="s">
        <v>292</v>
      </c>
      <c r="J656" s="22">
        <v>1</v>
      </c>
      <c r="K656" s="21" t="s">
        <v>6576</v>
      </c>
      <c r="L656" s="3"/>
      <c r="N656" s="3"/>
      <c r="O656" s="3"/>
      <c r="P656" s="3"/>
      <c r="Q656" s="3"/>
      <c r="R656" s="3"/>
      <c r="S656" s="3"/>
      <c r="T656" s="4"/>
      <c r="U656" s="4"/>
    </row>
    <row r="657" spans="1:21" s="5" customFormat="1" ht="16">
      <c r="A657" s="22">
        <v>7828</v>
      </c>
      <c r="B657" s="20" t="s">
        <v>6577</v>
      </c>
      <c r="C657" s="20" t="s">
        <v>3238</v>
      </c>
      <c r="D657" s="26"/>
      <c r="E657" s="20" t="s">
        <v>67</v>
      </c>
      <c r="F657" s="20" t="s">
        <v>67</v>
      </c>
      <c r="G657" s="20" t="s">
        <v>67</v>
      </c>
      <c r="H657" s="20" t="s">
        <v>292</v>
      </c>
      <c r="I657" s="20" t="s">
        <v>292</v>
      </c>
      <c r="J657" s="22">
        <v>1</v>
      </c>
      <c r="K657" s="21" t="s">
        <v>6576</v>
      </c>
      <c r="L657" s="3"/>
      <c r="N657" s="3"/>
      <c r="O657" s="3"/>
      <c r="P657" s="3"/>
      <c r="Q657" s="3"/>
      <c r="R657" s="3"/>
      <c r="S657" s="3"/>
      <c r="T657" s="4"/>
      <c r="U657" s="4"/>
    </row>
    <row r="658" spans="1:21" s="5" customFormat="1" ht="16">
      <c r="A658" s="22">
        <v>7829</v>
      </c>
      <c r="B658" s="20" t="s">
        <v>6578</v>
      </c>
      <c r="C658" s="20" t="s">
        <v>5220</v>
      </c>
      <c r="D658" s="26"/>
      <c r="E658" s="20" t="s">
        <v>68</v>
      </c>
      <c r="F658" s="20" t="s">
        <v>67</v>
      </c>
      <c r="G658" s="20" t="s">
        <v>67</v>
      </c>
      <c r="H658" s="20" t="s">
        <v>292</v>
      </c>
      <c r="I658" s="20" t="s">
        <v>292</v>
      </c>
      <c r="J658" s="22">
        <v>1</v>
      </c>
      <c r="K658" s="21" t="s">
        <v>6579</v>
      </c>
      <c r="L658" s="3"/>
      <c r="N658" s="3"/>
      <c r="O658" s="3"/>
      <c r="P658" s="3"/>
      <c r="Q658" s="3"/>
      <c r="R658" s="3"/>
      <c r="S658" s="3"/>
      <c r="T658" s="3"/>
      <c r="U658" s="3"/>
    </row>
    <row r="659" spans="1:21" s="5" customFormat="1" ht="16">
      <c r="A659" s="22">
        <v>7831</v>
      </c>
      <c r="B659" s="20" t="s">
        <v>6580</v>
      </c>
      <c r="C659" s="20" t="s">
        <v>3238</v>
      </c>
      <c r="D659" s="26"/>
      <c r="E659" s="20" t="s">
        <v>68</v>
      </c>
      <c r="F659" s="20" t="s">
        <v>67</v>
      </c>
      <c r="G659" s="20" t="s">
        <v>67</v>
      </c>
      <c r="H659" s="20" t="s">
        <v>292</v>
      </c>
      <c r="I659" s="20" t="s">
        <v>292</v>
      </c>
      <c r="J659" s="22">
        <v>1</v>
      </c>
      <c r="K659" s="21" t="s">
        <v>6581</v>
      </c>
      <c r="L659" s="3"/>
      <c r="N659" s="3"/>
      <c r="O659" s="3"/>
      <c r="P659" s="3"/>
      <c r="Q659" s="3"/>
      <c r="R659" s="3"/>
      <c r="S659" s="3"/>
      <c r="T659" s="4"/>
      <c r="U659" s="4"/>
    </row>
    <row r="660" spans="1:21" s="5" customFormat="1" ht="16">
      <c r="A660" s="22">
        <v>7832</v>
      </c>
      <c r="B660" s="20" t="s">
        <v>6582</v>
      </c>
      <c r="C660" s="20" t="s">
        <v>3238</v>
      </c>
      <c r="D660" s="26"/>
      <c r="E660" s="20" t="s">
        <v>68</v>
      </c>
      <c r="F660" s="20" t="s">
        <v>67</v>
      </c>
      <c r="G660" s="20" t="s">
        <v>67</v>
      </c>
      <c r="H660" s="20" t="s">
        <v>292</v>
      </c>
      <c r="I660" s="20" t="s">
        <v>292</v>
      </c>
      <c r="J660" s="22">
        <v>1</v>
      </c>
      <c r="K660" s="21" t="s">
        <v>6581</v>
      </c>
      <c r="L660" s="3"/>
      <c r="N660" s="3"/>
      <c r="O660" s="3"/>
      <c r="P660" s="3"/>
      <c r="Q660" s="3"/>
      <c r="R660" s="3"/>
      <c r="S660" s="3"/>
      <c r="T660" s="4"/>
      <c r="U660" s="4"/>
    </row>
    <row r="661" spans="1:21" s="5" customFormat="1" ht="16">
      <c r="A661" s="22">
        <v>7842</v>
      </c>
      <c r="B661" s="20" t="s">
        <v>6583</v>
      </c>
      <c r="C661" s="20" t="s">
        <v>5133</v>
      </c>
      <c r="D661" s="22">
        <v>1275</v>
      </c>
      <c r="E661" s="20" t="s">
        <v>4</v>
      </c>
      <c r="F661" s="20" t="s">
        <v>68</v>
      </c>
      <c r="G661" s="20" t="s">
        <v>67</v>
      </c>
      <c r="H661" s="20" t="s">
        <v>6584</v>
      </c>
      <c r="I661" s="20" t="s">
        <v>392</v>
      </c>
      <c r="J661" s="22">
        <v>1</v>
      </c>
      <c r="K661" s="21" t="s">
        <v>6585</v>
      </c>
      <c r="L661" s="3"/>
      <c r="N661" s="3"/>
      <c r="O661" s="3"/>
      <c r="P661" s="3"/>
      <c r="Q661" s="3"/>
      <c r="R661" s="3"/>
      <c r="S661" s="3"/>
      <c r="T661" s="3"/>
      <c r="U661" s="3"/>
    </row>
    <row r="662" spans="1:21" s="5" customFormat="1" ht="16">
      <c r="A662" s="22">
        <v>7843</v>
      </c>
      <c r="B662" s="20" t="s">
        <v>6586</v>
      </c>
      <c r="C662" s="20" t="s">
        <v>5133</v>
      </c>
      <c r="D662" s="22">
        <v>1215</v>
      </c>
      <c r="E662" s="20" t="s">
        <v>68</v>
      </c>
      <c r="F662" s="20" t="s">
        <v>68</v>
      </c>
      <c r="G662" s="20" t="s">
        <v>67</v>
      </c>
      <c r="H662" s="20" t="s">
        <v>6587</v>
      </c>
      <c r="I662" s="20" t="s">
        <v>6588</v>
      </c>
      <c r="J662" s="22">
        <v>1</v>
      </c>
      <c r="K662" s="21" t="s">
        <v>6589</v>
      </c>
      <c r="L662" s="3"/>
      <c r="N662" s="3"/>
      <c r="O662" s="3"/>
      <c r="P662" s="3"/>
      <c r="Q662" s="3"/>
      <c r="R662" s="3"/>
      <c r="S662" s="3"/>
      <c r="T662" s="3"/>
      <c r="U662" s="3"/>
    </row>
    <row r="663" spans="1:21" s="5" customFormat="1" ht="16">
      <c r="A663" s="22">
        <v>7852</v>
      </c>
      <c r="B663" s="20" t="s">
        <v>6590</v>
      </c>
      <c r="C663" s="20" t="s">
        <v>5133</v>
      </c>
      <c r="D663" s="26"/>
      <c r="E663" s="20" t="s">
        <v>68</v>
      </c>
      <c r="F663" s="20" t="s">
        <v>67</v>
      </c>
      <c r="G663" s="20" t="s">
        <v>67</v>
      </c>
      <c r="H663" s="20" t="s">
        <v>292</v>
      </c>
      <c r="I663" s="20" t="s">
        <v>292</v>
      </c>
      <c r="J663" s="22">
        <v>1</v>
      </c>
      <c r="K663" s="21" t="s">
        <v>6591</v>
      </c>
      <c r="L663" s="3"/>
      <c r="N663" s="3"/>
      <c r="O663" s="3"/>
      <c r="P663" s="3"/>
      <c r="Q663" s="3"/>
      <c r="R663" s="3"/>
      <c r="S663" s="3"/>
      <c r="T663" s="4"/>
      <c r="U663" s="4"/>
    </row>
    <row r="664" spans="1:21" s="5" customFormat="1" ht="16">
      <c r="A664" s="22">
        <v>7859</v>
      </c>
      <c r="B664" s="20" t="s">
        <v>6592</v>
      </c>
      <c r="C664" s="20" t="s">
        <v>5084</v>
      </c>
      <c r="D664" s="26"/>
      <c r="E664" s="20" t="s">
        <v>4</v>
      </c>
      <c r="F664" s="20" t="s">
        <v>67</v>
      </c>
      <c r="G664" s="20" t="s">
        <v>67</v>
      </c>
      <c r="H664" s="20" t="s">
        <v>292</v>
      </c>
      <c r="I664" s="20" t="s">
        <v>292</v>
      </c>
      <c r="J664" s="22">
        <v>1</v>
      </c>
      <c r="K664" s="21" t="s">
        <v>6593</v>
      </c>
      <c r="L664" s="3"/>
      <c r="N664" s="3"/>
      <c r="O664" s="3"/>
      <c r="P664" s="3"/>
      <c r="Q664" s="3"/>
      <c r="R664" s="3"/>
      <c r="S664" s="3"/>
      <c r="T664" s="4"/>
      <c r="U664" s="4"/>
    </row>
    <row r="665" spans="1:21" s="5" customFormat="1" ht="16">
      <c r="A665" s="22">
        <v>7860</v>
      </c>
      <c r="B665" s="20" t="s">
        <v>6594</v>
      </c>
      <c r="C665" s="20" t="s">
        <v>5084</v>
      </c>
      <c r="D665" s="26"/>
      <c r="E665" s="20" t="s">
        <v>4</v>
      </c>
      <c r="F665" s="20" t="s">
        <v>67</v>
      </c>
      <c r="G665" s="20" t="s">
        <v>67</v>
      </c>
      <c r="H665" s="20" t="s">
        <v>292</v>
      </c>
      <c r="I665" s="20" t="s">
        <v>292</v>
      </c>
      <c r="J665" s="22">
        <v>1</v>
      </c>
      <c r="K665" s="21" t="s">
        <v>6593</v>
      </c>
      <c r="L665" s="3"/>
      <c r="N665" s="3"/>
      <c r="O665" s="3"/>
      <c r="P665" s="3"/>
      <c r="Q665" s="3"/>
      <c r="R665" s="3"/>
      <c r="S665" s="3"/>
      <c r="T665" s="4"/>
      <c r="U665" s="4"/>
    </row>
    <row r="666" spans="1:21" s="5" customFormat="1" ht="16">
      <c r="A666" s="22">
        <v>7863</v>
      </c>
      <c r="B666" s="20" t="s">
        <v>6595</v>
      </c>
      <c r="C666" s="20" t="s">
        <v>3238</v>
      </c>
      <c r="D666" s="22">
        <v>1249</v>
      </c>
      <c r="E666" s="20" t="s">
        <v>68</v>
      </c>
      <c r="F666" s="20" t="s">
        <v>68</v>
      </c>
      <c r="G666" s="20" t="s">
        <v>4</v>
      </c>
      <c r="H666" s="20" t="s">
        <v>6596</v>
      </c>
      <c r="I666" s="20" t="s">
        <v>6597</v>
      </c>
      <c r="J666" s="22">
        <v>1</v>
      </c>
      <c r="K666" s="21" t="s">
        <v>6598</v>
      </c>
      <c r="L666" s="3"/>
      <c r="N666" s="3"/>
      <c r="O666" s="3"/>
      <c r="P666" s="3"/>
      <c r="Q666" s="3"/>
      <c r="R666" s="3"/>
      <c r="S666" s="3"/>
      <c r="T666" s="4"/>
      <c r="U666" s="4"/>
    </row>
    <row r="667" spans="1:21" s="5" customFormat="1" ht="16">
      <c r="A667" s="22">
        <v>7864</v>
      </c>
      <c r="B667" s="20" t="s">
        <v>6599</v>
      </c>
      <c r="C667" s="20" t="s">
        <v>3238</v>
      </c>
      <c r="D667" s="22">
        <v>1252</v>
      </c>
      <c r="E667" s="20" t="s">
        <v>68</v>
      </c>
      <c r="F667" s="20" t="s">
        <v>68</v>
      </c>
      <c r="G667" s="20" t="s">
        <v>4</v>
      </c>
      <c r="H667" s="20" t="s">
        <v>6600</v>
      </c>
      <c r="I667" s="20" t="s">
        <v>393</v>
      </c>
      <c r="J667" s="22">
        <v>1</v>
      </c>
      <c r="K667" s="21" t="s">
        <v>6598</v>
      </c>
      <c r="L667" s="3"/>
      <c r="N667" s="3"/>
      <c r="O667" s="3"/>
      <c r="P667" s="3"/>
      <c r="Q667" s="3"/>
      <c r="R667" s="3"/>
      <c r="S667" s="3"/>
      <c r="T667" s="4"/>
      <c r="U667" s="4"/>
    </row>
    <row r="668" spans="1:21" s="5" customFormat="1" ht="16">
      <c r="A668" s="22">
        <v>7907</v>
      </c>
      <c r="B668" s="20" t="s">
        <v>6601</v>
      </c>
      <c r="C668" s="20" t="s">
        <v>5133</v>
      </c>
      <c r="D668" s="26"/>
      <c r="E668" s="20" t="s">
        <v>68</v>
      </c>
      <c r="F668" s="20" t="s">
        <v>67</v>
      </c>
      <c r="G668" s="20" t="s">
        <v>67</v>
      </c>
      <c r="H668" s="20" t="s">
        <v>292</v>
      </c>
      <c r="I668" s="20" t="s">
        <v>292</v>
      </c>
      <c r="J668" s="22">
        <v>1</v>
      </c>
      <c r="K668" s="21" t="s">
        <v>6602</v>
      </c>
      <c r="L668" s="3"/>
      <c r="N668" s="3"/>
      <c r="O668" s="3"/>
      <c r="P668" s="3"/>
      <c r="Q668" s="3"/>
      <c r="R668" s="3"/>
      <c r="S668" s="3"/>
      <c r="T668" s="3"/>
      <c r="U668" s="3"/>
    </row>
    <row r="669" spans="1:21" s="5" customFormat="1" ht="16">
      <c r="A669" s="22">
        <v>7926</v>
      </c>
      <c r="B669" s="20" t="s">
        <v>6603</v>
      </c>
      <c r="C669" s="20" t="s">
        <v>5133</v>
      </c>
      <c r="D669" s="26"/>
      <c r="E669" s="20" t="s">
        <v>68</v>
      </c>
      <c r="F669" s="20" t="s">
        <v>67</v>
      </c>
      <c r="G669" s="20" t="s">
        <v>67</v>
      </c>
      <c r="H669" s="20" t="s">
        <v>292</v>
      </c>
      <c r="I669" s="20" t="s">
        <v>292</v>
      </c>
      <c r="J669" s="22">
        <v>1</v>
      </c>
      <c r="K669" s="21" t="s">
        <v>6602</v>
      </c>
      <c r="L669" s="3"/>
      <c r="N669" s="3"/>
      <c r="O669" s="3"/>
      <c r="P669" s="3"/>
      <c r="Q669" s="3"/>
      <c r="R669" s="3"/>
      <c r="S669" s="3"/>
      <c r="T669" s="3"/>
      <c r="U669" s="3"/>
    </row>
    <row r="670" spans="1:21" s="5" customFormat="1" ht="16">
      <c r="A670" s="22">
        <v>7927</v>
      </c>
      <c r="B670" s="20" t="s">
        <v>6604</v>
      </c>
      <c r="C670" s="20" t="s">
        <v>5133</v>
      </c>
      <c r="D670" s="26"/>
      <c r="E670" s="20" t="s">
        <v>68</v>
      </c>
      <c r="F670" s="20" t="s">
        <v>67</v>
      </c>
      <c r="G670" s="20" t="s">
        <v>67</v>
      </c>
      <c r="H670" s="20" t="s">
        <v>292</v>
      </c>
      <c r="I670" s="20" t="s">
        <v>292</v>
      </c>
      <c r="J670" s="22">
        <v>1</v>
      </c>
      <c r="K670" s="21" t="s">
        <v>6602</v>
      </c>
      <c r="L670" s="3"/>
      <c r="N670" s="3"/>
      <c r="O670" s="3"/>
      <c r="P670" s="3"/>
      <c r="Q670" s="3"/>
      <c r="R670" s="3"/>
      <c r="S670" s="3"/>
      <c r="T670" s="3"/>
      <c r="U670" s="3"/>
    </row>
    <row r="671" spans="1:21" s="5" customFormat="1" ht="16">
      <c r="A671" s="22">
        <v>7928</v>
      </c>
      <c r="B671" s="20" t="s">
        <v>6605</v>
      </c>
      <c r="C671" s="20" t="s">
        <v>5133</v>
      </c>
      <c r="D671" s="26"/>
      <c r="E671" s="20" t="s">
        <v>68</v>
      </c>
      <c r="F671" s="20" t="s">
        <v>67</v>
      </c>
      <c r="G671" s="20" t="s">
        <v>67</v>
      </c>
      <c r="H671" s="20" t="s">
        <v>292</v>
      </c>
      <c r="I671" s="20" t="s">
        <v>292</v>
      </c>
      <c r="J671" s="22">
        <v>1</v>
      </c>
      <c r="K671" s="21" t="s">
        <v>6602</v>
      </c>
      <c r="L671" s="3"/>
      <c r="N671" s="3"/>
      <c r="O671" s="3"/>
      <c r="P671" s="3"/>
      <c r="Q671" s="3"/>
      <c r="R671" s="3"/>
      <c r="S671" s="3"/>
      <c r="T671" s="3"/>
      <c r="U671" s="3"/>
    </row>
    <row r="672" spans="1:21" s="5" customFormat="1" ht="16">
      <c r="A672" s="22">
        <v>7929</v>
      </c>
      <c r="B672" s="20" t="s">
        <v>6606</v>
      </c>
      <c r="C672" s="20" t="s">
        <v>5133</v>
      </c>
      <c r="D672" s="26"/>
      <c r="E672" s="20" t="s">
        <v>68</v>
      </c>
      <c r="F672" s="20" t="s">
        <v>67</v>
      </c>
      <c r="G672" s="20" t="s">
        <v>67</v>
      </c>
      <c r="H672" s="20" t="s">
        <v>292</v>
      </c>
      <c r="I672" s="20" t="s">
        <v>292</v>
      </c>
      <c r="J672" s="22">
        <v>1</v>
      </c>
      <c r="K672" s="21" t="s">
        <v>6602</v>
      </c>
      <c r="L672" s="3"/>
      <c r="N672" s="3"/>
      <c r="O672" s="3"/>
      <c r="P672" s="3"/>
      <c r="Q672" s="3"/>
      <c r="R672" s="3"/>
      <c r="S672" s="3"/>
      <c r="T672" s="3"/>
      <c r="U672" s="3"/>
    </row>
    <row r="673" spans="1:21" s="5" customFormat="1" ht="16">
      <c r="A673" s="22">
        <v>7930</v>
      </c>
      <c r="B673" s="20" t="s">
        <v>6607</v>
      </c>
      <c r="C673" s="20" t="s">
        <v>5133</v>
      </c>
      <c r="D673" s="26"/>
      <c r="E673" s="20" t="s">
        <v>68</v>
      </c>
      <c r="F673" s="20" t="s">
        <v>67</v>
      </c>
      <c r="G673" s="20" t="s">
        <v>67</v>
      </c>
      <c r="H673" s="20" t="s">
        <v>292</v>
      </c>
      <c r="I673" s="20" t="s">
        <v>292</v>
      </c>
      <c r="J673" s="22">
        <v>1</v>
      </c>
      <c r="K673" s="21" t="s">
        <v>6602</v>
      </c>
      <c r="L673" s="3"/>
      <c r="N673" s="3"/>
      <c r="O673" s="3"/>
      <c r="P673" s="3"/>
      <c r="Q673" s="3"/>
      <c r="R673" s="3"/>
      <c r="S673" s="3"/>
      <c r="T673" s="3"/>
      <c r="U673" s="3"/>
    </row>
    <row r="674" spans="1:21" s="5" customFormat="1" ht="16">
      <c r="A674" s="22">
        <v>7931</v>
      </c>
      <c r="B674" s="20" t="s">
        <v>6608</v>
      </c>
      <c r="C674" s="20" t="s">
        <v>5133</v>
      </c>
      <c r="D674" s="26"/>
      <c r="E674" s="20" t="s">
        <v>68</v>
      </c>
      <c r="F674" s="20" t="s">
        <v>67</v>
      </c>
      <c r="G674" s="20" t="s">
        <v>67</v>
      </c>
      <c r="H674" s="20" t="s">
        <v>394</v>
      </c>
      <c r="I674" s="20" t="s">
        <v>292</v>
      </c>
      <c r="J674" s="22">
        <v>1</v>
      </c>
      <c r="K674" s="21" t="s">
        <v>6602</v>
      </c>
      <c r="L674" s="3"/>
      <c r="N674" s="3"/>
      <c r="O674" s="3"/>
      <c r="P674" s="3"/>
      <c r="Q674" s="3"/>
      <c r="R674" s="3"/>
      <c r="S674" s="3"/>
      <c r="T674" s="3"/>
      <c r="U674" s="3"/>
    </row>
    <row r="675" spans="1:21" s="5" customFormat="1" ht="16">
      <c r="A675" s="22">
        <v>7972</v>
      </c>
      <c r="B675" s="20" t="s">
        <v>6609</v>
      </c>
      <c r="C675" s="20" t="s">
        <v>5084</v>
      </c>
      <c r="D675" s="26"/>
      <c r="E675" s="20" t="s">
        <v>68</v>
      </c>
      <c r="F675" s="20" t="s">
        <v>67</v>
      </c>
      <c r="G675" s="20" t="s">
        <v>67</v>
      </c>
      <c r="H675" s="20" t="s">
        <v>292</v>
      </c>
      <c r="I675" s="20" t="s">
        <v>292</v>
      </c>
      <c r="J675" s="22">
        <v>1</v>
      </c>
      <c r="K675" s="21" t="s">
        <v>6610</v>
      </c>
      <c r="L675" s="4"/>
      <c r="N675" s="3"/>
      <c r="O675" s="3"/>
      <c r="P675" s="3"/>
      <c r="Q675" s="3"/>
      <c r="R675" s="3"/>
      <c r="S675" s="3"/>
      <c r="T675" s="4"/>
      <c r="U675" s="4"/>
    </row>
    <row r="676" spans="1:21" s="5" customFormat="1" ht="16">
      <c r="A676" s="22">
        <v>7973</v>
      </c>
      <c r="B676" s="20" t="s">
        <v>6611</v>
      </c>
      <c r="C676" s="20" t="s">
        <v>5084</v>
      </c>
      <c r="D676" s="26"/>
      <c r="E676" s="20" t="s">
        <v>68</v>
      </c>
      <c r="F676" s="20" t="s">
        <v>67</v>
      </c>
      <c r="G676" s="20" t="s">
        <v>67</v>
      </c>
      <c r="H676" s="20" t="s">
        <v>292</v>
      </c>
      <c r="I676" s="20" t="s">
        <v>292</v>
      </c>
      <c r="J676" s="22">
        <v>1</v>
      </c>
      <c r="K676" s="21" t="s">
        <v>6610</v>
      </c>
      <c r="L676" s="4"/>
      <c r="N676" s="3"/>
      <c r="O676" s="3"/>
      <c r="P676" s="3"/>
      <c r="Q676" s="3"/>
      <c r="R676" s="3"/>
      <c r="S676" s="3"/>
      <c r="T676" s="4"/>
      <c r="U676" s="4"/>
    </row>
    <row r="677" spans="1:21" s="5" customFormat="1" ht="16">
      <c r="A677" s="22">
        <v>7974</v>
      </c>
      <c r="B677" s="20" t="s">
        <v>6612</v>
      </c>
      <c r="C677" s="20" t="s">
        <v>5084</v>
      </c>
      <c r="D677" s="26"/>
      <c r="E677" s="20" t="s">
        <v>68</v>
      </c>
      <c r="F677" s="20" t="s">
        <v>67</v>
      </c>
      <c r="G677" s="20" t="s">
        <v>67</v>
      </c>
      <c r="H677" s="20" t="s">
        <v>292</v>
      </c>
      <c r="I677" s="20" t="s">
        <v>292</v>
      </c>
      <c r="J677" s="22">
        <v>1</v>
      </c>
      <c r="K677" s="21" t="s">
        <v>6610</v>
      </c>
      <c r="L677" s="3"/>
      <c r="N677" s="3"/>
      <c r="O677" s="3"/>
      <c r="P677" s="3"/>
      <c r="Q677" s="3"/>
      <c r="R677" s="3"/>
      <c r="S677" s="3"/>
      <c r="T677" s="4"/>
      <c r="U677" s="4"/>
    </row>
    <row r="678" spans="1:21" s="5" customFormat="1" ht="16">
      <c r="A678" s="22">
        <v>7975</v>
      </c>
      <c r="B678" s="20" t="s">
        <v>6613</v>
      </c>
      <c r="C678" s="20" t="s">
        <v>5084</v>
      </c>
      <c r="D678" s="26"/>
      <c r="E678" s="20" t="s">
        <v>68</v>
      </c>
      <c r="F678" s="20" t="s">
        <v>67</v>
      </c>
      <c r="G678" s="20" t="s">
        <v>67</v>
      </c>
      <c r="H678" s="20" t="s">
        <v>292</v>
      </c>
      <c r="I678" s="20" t="s">
        <v>292</v>
      </c>
      <c r="J678" s="22">
        <v>1</v>
      </c>
      <c r="K678" s="21" t="s">
        <v>6610</v>
      </c>
      <c r="L678" s="4"/>
      <c r="N678" s="3"/>
      <c r="O678" s="3"/>
      <c r="P678" s="3"/>
      <c r="Q678" s="3"/>
      <c r="R678" s="3"/>
      <c r="S678" s="3"/>
      <c r="T678" s="4"/>
      <c r="U678" s="4"/>
    </row>
    <row r="679" spans="1:21" s="5" customFormat="1" ht="16">
      <c r="A679" s="22">
        <v>7976</v>
      </c>
      <c r="B679" s="20" t="s">
        <v>6614</v>
      </c>
      <c r="C679" s="20" t="s">
        <v>5084</v>
      </c>
      <c r="D679" s="26"/>
      <c r="E679" s="20" t="s">
        <v>68</v>
      </c>
      <c r="F679" s="20" t="s">
        <v>67</v>
      </c>
      <c r="G679" s="20" t="s">
        <v>67</v>
      </c>
      <c r="H679" s="20" t="s">
        <v>292</v>
      </c>
      <c r="I679" s="20" t="s">
        <v>292</v>
      </c>
      <c r="J679" s="22">
        <v>1</v>
      </c>
      <c r="K679" s="21" t="s">
        <v>6610</v>
      </c>
      <c r="L679" s="4"/>
      <c r="N679" s="3"/>
      <c r="O679" s="3"/>
      <c r="P679" s="3"/>
      <c r="Q679" s="3"/>
      <c r="R679" s="3"/>
      <c r="S679" s="3"/>
      <c r="T679" s="4"/>
      <c r="U679" s="4"/>
    </row>
    <row r="680" spans="1:21" s="5" customFormat="1" ht="16">
      <c r="A680" s="22">
        <v>7977</v>
      </c>
      <c r="B680" s="20" t="s">
        <v>6615</v>
      </c>
      <c r="C680" s="20" t="s">
        <v>5084</v>
      </c>
      <c r="D680" s="26"/>
      <c r="E680" s="20" t="s">
        <v>68</v>
      </c>
      <c r="F680" s="20" t="s">
        <v>67</v>
      </c>
      <c r="G680" s="20" t="s">
        <v>67</v>
      </c>
      <c r="H680" s="20" t="s">
        <v>292</v>
      </c>
      <c r="I680" s="20" t="s">
        <v>292</v>
      </c>
      <c r="J680" s="22">
        <v>1</v>
      </c>
      <c r="K680" s="21" t="s">
        <v>6610</v>
      </c>
      <c r="L680" s="4"/>
      <c r="N680" s="3"/>
      <c r="O680" s="3"/>
      <c r="P680" s="3"/>
      <c r="Q680" s="3"/>
      <c r="R680" s="3"/>
      <c r="S680" s="3"/>
      <c r="T680" s="4"/>
      <c r="U680" s="4"/>
    </row>
    <row r="681" spans="1:21" s="5" customFormat="1" ht="16">
      <c r="A681" s="22">
        <v>7982</v>
      </c>
      <c r="B681" s="20" t="s">
        <v>6616</v>
      </c>
      <c r="C681" s="20" t="s">
        <v>5133</v>
      </c>
      <c r="D681" s="26"/>
      <c r="E681" s="20" t="s">
        <v>68</v>
      </c>
      <c r="F681" s="20" t="s">
        <v>67</v>
      </c>
      <c r="G681" s="20" t="s">
        <v>67</v>
      </c>
      <c r="H681" s="20" t="s">
        <v>292</v>
      </c>
      <c r="I681" s="20" t="s">
        <v>292</v>
      </c>
      <c r="J681" s="22">
        <v>1</v>
      </c>
      <c r="K681" s="21" t="s">
        <v>6617</v>
      </c>
      <c r="L681" s="4"/>
      <c r="N681" s="3"/>
      <c r="O681" s="3"/>
      <c r="P681" s="3"/>
      <c r="Q681" s="3"/>
      <c r="R681" s="3"/>
      <c r="S681" s="3"/>
      <c r="T681" s="4"/>
      <c r="U681" s="4"/>
    </row>
    <row r="682" spans="1:21" s="5" customFormat="1" ht="16">
      <c r="A682" s="22">
        <v>7983</v>
      </c>
      <c r="B682" s="20" t="s">
        <v>6618</v>
      </c>
      <c r="C682" s="20" t="s">
        <v>5133</v>
      </c>
      <c r="D682" s="26"/>
      <c r="E682" s="20" t="s">
        <v>68</v>
      </c>
      <c r="F682" s="20" t="s">
        <v>67</v>
      </c>
      <c r="G682" s="20" t="s">
        <v>67</v>
      </c>
      <c r="H682" s="20" t="s">
        <v>292</v>
      </c>
      <c r="I682" s="20" t="s">
        <v>292</v>
      </c>
      <c r="J682" s="22">
        <v>1</v>
      </c>
      <c r="K682" s="21" t="s">
        <v>6617</v>
      </c>
      <c r="L682" s="4"/>
      <c r="N682" s="3"/>
      <c r="O682" s="3"/>
      <c r="P682" s="3"/>
      <c r="Q682" s="3"/>
      <c r="R682" s="3"/>
      <c r="S682" s="3"/>
      <c r="T682" s="4"/>
      <c r="U682" s="4"/>
    </row>
    <row r="683" spans="1:21" s="5" customFormat="1" ht="16">
      <c r="A683" s="22">
        <v>7984</v>
      </c>
      <c r="B683" s="20" t="s">
        <v>6619</v>
      </c>
      <c r="C683" s="20" t="s">
        <v>5133</v>
      </c>
      <c r="D683" s="26"/>
      <c r="E683" s="20" t="s">
        <v>68</v>
      </c>
      <c r="F683" s="20" t="s">
        <v>67</v>
      </c>
      <c r="G683" s="20" t="s">
        <v>67</v>
      </c>
      <c r="H683" s="20" t="s">
        <v>292</v>
      </c>
      <c r="I683" s="20" t="s">
        <v>292</v>
      </c>
      <c r="J683" s="22">
        <v>1</v>
      </c>
      <c r="K683" s="21" t="s">
        <v>6617</v>
      </c>
      <c r="L683" s="4"/>
      <c r="N683" s="3"/>
      <c r="O683" s="3"/>
      <c r="P683" s="3"/>
      <c r="Q683" s="3"/>
      <c r="R683" s="3"/>
      <c r="S683" s="3"/>
      <c r="T683" s="4"/>
      <c r="U683" s="4"/>
    </row>
    <row r="684" spans="1:21" s="5" customFormat="1" ht="16">
      <c r="A684" s="22">
        <v>7985</v>
      </c>
      <c r="B684" s="20" t="s">
        <v>6620</v>
      </c>
      <c r="C684" s="20" t="s">
        <v>5133</v>
      </c>
      <c r="D684" s="26"/>
      <c r="E684" s="20" t="s">
        <v>68</v>
      </c>
      <c r="F684" s="20" t="s">
        <v>67</v>
      </c>
      <c r="G684" s="20" t="s">
        <v>67</v>
      </c>
      <c r="H684" s="20" t="s">
        <v>292</v>
      </c>
      <c r="I684" s="20" t="s">
        <v>292</v>
      </c>
      <c r="J684" s="22">
        <v>1</v>
      </c>
      <c r="K684" s="21" t="s">
        <v>6617</v>
      </c>
      <c r="L684" s="4"/>
      <c r="N684" s="3"/>
      <c r="O684" s="3"/>
      <c r="P684" s="3"/>
      <c r="Q684" s="3"/>
      <c r="R684" s="3"/>
      <c r="S684" s="3"/>
      <c r="T684" s="4"/>
      <c r="U684" s="4"/>
    </row>
    <row r="685" spans="1:21" s="5" customFormat="1" ht="16">
      <c r="A685" s="22">
        <v>7995</v>
      </c>
      <c r="B685" s="20" t="s">
        <v>6621</v>
      </c>
      <c r="C685" s="20" t="s">
        <v>5133</v>
      </c>
      <c r="D685" s="26"/>
      <c r="E685" s="20" t="s">
        <v>68</v>
      </c>
      <c r="F685" s="20" t="s">
        <v>67</v>
      </c>
      <c r="G685" s="20" t="s">
        <v>67</v>
      </c>
      <c r="H685" s="20" t="s">
        <v>292</v>
      </c>
      <c r="I685" s="20" t="s">
        <v>292</v>
      </c>
      <c r="J685" s="22">
        <v>1</v>
      </c>
      <c r="K685" s="21" t="s">
        <v>6622</v>
      </c>
      <c r="L685" s="3"/>
      <c r="N685" s="3"/>
      <c r="O685" s="3"/>
      <c r="P685" s="3"/>
      <c r="Q685" s="3"/>
      <c r="R685" s="3"/>
      <c r="S685" s="3"/>
      <c r="T685" s="4"/>
      <c r="U685" s="4"/>
    </row>
    <row r="686" spans="1:21" s="5" customFormat="1" ht="16">
      <c r="A686" s="22">
        <v>8002</v>
      </c>
      <c r="B686" s="20" t="s">
        <v>6623</v>
      </c>
      <c r="C686" s="20" t="s">
        <v>5133</v>
      </c>
      <c r="D686" s="22">
        <v>1237</v>
      </c>
      <c r="E686" s="20" t="s">
        <v>4</v>
      </c>
      <c r="F686" s="20" t="s">
        <v>68</v>
      </c>
      <c r="G686" s="20" t="s">
        <v>67</v>
      </c>
      <c r="H686" s="20" t="s">
        <v>6624</v>
      </c>
      <c r="I686" s="20" t="s">
        <v>6625</v>
      </c>
      <c r="J686" s="22">
        <v>1</v>
      </c>
      <c r="K686" s="21" t="s">
        <v>6626</v>
      </c>
      <c r="L686" s="3"/>
      <c r="N686" s="3"/>
      <c r="O686" s="3"/>
      <c r="P686" s="3"/>
      <c r="Q686" s="3"/>
      <c r="R686" s="3"/>
      <c r="S686" s="3"/>
      <c r="T686" s="4"/>
      <c r="U686" s="4"/>
    </row>
    <row r="687" spans="1:21" s="5" customFormat="1" ht="16">
      <c r="A687" s="22">
        <v>8005</v>
      </c>
      <c r="B687" s="20" t="s">
        <v>6627</v>
      </c>
      <c r="C687" s="20" t="s">
        <v>5084</v>
      </c>
      <c r="D687" s="26"/>
      <c r="E687" s="20" t="s">
        <v>68</v>
      </c>
      <c r="F687" s="20" t="s">
        <v>4</v>
      </c>
      <c r="G687" s="20" t="s">
        <v>4</v>
      </c>
      <c r="H687" s="20" t="s">
        <v>4</v>
      </c>
      <c r="I687" s="20" t="s">
        <v>4</v>
      </c>
      <c r="J687" s="22">
        <v>1</v>
      </c>
      <c r="K687" s="21" t="s">
        <v>5265</v>
      </c>
      <c r="L687" s="3"/>
      <c r="N687" s="3"/>
      <c r="O687" s="3"/>
      <c r="P687" s="3"/>
      <c r="Q687" s="3"/>
      <c r="R687" s="3"/>
      <c r="S687" s="3"/>
      <c r="T687" s="4"/>
      <c r="U687" s="4"/>
    </row>
    <row r="688" spans="1:21" s="5" customFormat="1" ht="16">
      <c r="A688" s="22">
        <v>8007</v>
      </c>
      <c r="B688" s="20" t="s">
        <v>6628</v>
      </c>
      <c r="C688" s="20" t="s">
        <v>5084</v>
      </c>
      <c r="D688" s="26"/>
      <c r="E688" s="20" t="s">
        <v>68</v>
      </c>
      <c r="F688" s="20" t="s">
        <v>67</v>
      </c>
      <c r="G688" s="20" t="s">
        <v>67</v>
      </c>
      <c r="H688" s="20" t="s">
        <v>292</v>
      </c>
      <c r="I688" s="20" t="s">
        <v>292</v>
      </c>
      <c r="J688" s="22">
        <v>1</v>
      </c>
      <c r="K688" s="21" t="s">
        <v>5265</v>
      </c>
      <c r="L688" s="3"/>
      <c r="N688" s="3"/>
      <c r="O688" s="3"/>
      <c r="P688" s="3"/>
      <c r="Q688" s="3"/>
      <c r="R688" s="3"/>
      <c r="S688" s="3"/>
      <c r="T688" s="4"/>
      <c r="U688" s="4"/>
    </row>
    <row r="689" spans="1:25" s="5" customFormat="1" ht="16">
      <c r="A689" s="22">
        <v>8017</v>
      </c>
      <c r="B689" s="20" t="s">
        <v>6629</v>
      </c>
      <c r="C689" s="20" t="s">
        <v>5084</v>
      </c>
      <c r="D689" s="26"/>
      <c r="E689" s="20" t="s">
        <v>67</v>
      </c>
      <c r="F689" s="20" t="s">
        <v>67</v>
      </c>
      <c r="G689" s="20" t="s">
        <v>67</v>
      </c>
      <c r="H689" s="20" t="s">
        <v>292</v>
      </c>
      <c r="I689" s="20" t="s">
        <v>292</v>
      </c>
      <c r="J689" s="22">
        <v>1</v>
      </c>
      <c r="K689" s="21" t="s">
        <v>6630</v>
      </c>
      <c r="L689" s="3"/>
      <c r="N689" s="3"/>
      <c r="O689" s="3"/>
      <c r="P689" s="3"/>
      <c r="Q689" s="3"/>
      <c r="R689" s="3"/>
      <c r="S689" s="3"/>
      <c r="T689" s="3"/>
      <c r="U689" s="4"/>
    </row>
    <row r="690" spans="1:25" s="5" customFormat="1" ht="16">
      <c r="A690" s="22">
        <v>8018</v>
      </c>
      <c r="B690" s="20" t="s">
        <v>6631</v>
      </c>
      <c r="C690" s="20" t="s">
        <v>5084</v>
      </c>
      <c r="D690" s="26"/>
      <c r="E690" s="20" t="s">
        <v>67</v>
      </c>
      <c r="F690" s="20" t="s">
        <v>67</v>
      </c>
      <c r="G690" s="20" t="s">
        <v>67</v>
      </c>
      <c r="H690" s="20" t="s">
        <v>292</v>
      </c>
      <c r="I690" s="20" t="s">
        <v>292</v>
      </c>
      <c r="J690" s="22">
        <v>1</v>
      </c>
      <c r="K690" s="21" t="s">
        <v>6630</v>
      </c>
      <c r="L690" s="4"/>
      <c r="N690" s="3"/>
      <c r="O690" s="3"/>
      <c r="P690" s="3"/>
      <c r="Q690" s="3"/>
      <c r="R690" s="3"/>
      <c r="S690" s="3"/>
      <c r="T690" s="3"/>
      <c r="U690" s="4"/>
    </row>
    <row r="691" spans="1:25" s="5" customFormat="1" ht="16">
      <c r="A691" s="22">
        <v>8019</v>
      </c>
      <c r="B691" s="20" t="s">
        <v>6632</v>
      </c>
      <c r="C691" s="20" t="s">
        <v>5084</v>
      </c>
      <c r="D691" s="26"/>
      <c r="E691" s="20" t="s">
        <v>68</v>
      </c>
      <c r="F691" s="20" t="s">
        <v>67</v>
      </c>
      <c r="G691" s="20" t="s">
        <v>67</v>
      </c>
      <c r="H691" s="20" t="s">
        <v>292</v>
      </c>
      <c r="I691" s="20" t="s">
        <v>292</v>
      </c>
      <c r="J691" s="22">
        <v>1</v>
      </c>
      <c r="K691" s="21" t="s">
        <v>6630</v>
      </c>
      <c r="L691" s="4"/>
      <c r="N691" s="3"/>
      <c r="O691" s="3"/>
      <c r="P691" s="3"/>
      <c r="Q691" s="3"/>
      <c r="R691" s="3"/>
      <c r="S691" s="3"/>
      <c r="T691" s="3"/>
      <c r="U691" s="4"/>
    </row>
    <row r="692" spans="1:25" s="5" customFormat="1" ht="16">
      <c r="A692" s="22">
        <v>8103</v>
      </c>
      <c r="B692" s="20" t="s">
        <v>6633</v>
      </c>
      <c r="C692" s="20" t="s">
        <v>5133</v>
      </c>
      <c r="D692" s="26"/>
      <c r="E692" s="20" t="s">
        <v>68</v>
      </c>
      <c r="F692" s="20" t="s">
        <v>67</v>
      </c>
      <c r="G692" s="20" t="s">
        <v>443</v>
      </c>
      <c r="H692" s="20" t="s">
        <v>292</v>
      </c>
      <c r="I692" s="20" t="s">
        <v>292</v>
      </c>
      <c r="J692" s="22">
        <v>1</v>
      </c>
      <c r="K692" s="21" t="s">
        <v>6634</v>
      </c>
      <c r="L692" s="3"/>
      <c r="N692" s="3"/>
      <c r="O692" s="3"/>
      <c r="P692" s="3"/>
      <c r="Q692" s="3"/>
      <c r="R692" s="3"/>
      <c r="S692" s="3"/>
      <c r="T692" s="3"/>
      <c r="U692" s="3"/>
    </row>
    <row r="693" spans="1:25" s="5" customFormat="1" ht="16">
      <c r="A693" s="22">
        <v>8117</v>
      </c>
      <c r="B693" s="20" t="s">
        <v>6635</v>
      </c>
      <c r="C693" s="20" t="s">
        <v>5149</v>
      </c>
      <c r="D693" s="26"/>
      <c r="E693" s="20" t="s">
        <v>4</v>
      </c>
      <c r="F693" s="20" t="s">
        <v>67</v>
      </c>
      <c r="G693" s="20" t="s">
        <v>67</v>
      </c>
      <c r="H693" s="20" t="s">
        <v>292</v>
      </c>
      <c r="I693" s="20" t="s">
        <v>292</v>
      </c>
      <c r="J693" s="22">
        <v>1</v>
      </c>
      <c r="K693" s="21" t="s">
        <v>6636</v>
      </c>
      <c r="L693" s="3"/>
      <c r="N693" s="3"/>
      <c r="O693" s="3"/>
      <c r="P693" s="3"/>
      <c r="Q693" s="3"/>
      <c r="R693" s="3"/>
      <c r="S693" s="3"/>
      <c r="T693" s="4"/>
      <c r="U693" s="4"/>
    </row>
    <row r="694" spans="1:25" ht="16">
      <c r="Y694" s="3"/>
    </row>
  </sheetData>
  <autoFilter ref="A1:K693" xr:uid="{AB1511EC-5E64-944A-BC95-D961BFA3D30F}">
    <sortState xmlns:xlrd2="http://schemas.microsoft.com/office/spreadsheetml/2017/richdata2" ref="A2:K693">
      <sortCondition ref="A1:A693"/>
    </sortState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9DD2-5122-E245-B7A1-A1155C4A5525}">
  <dimension ref="A1:V76"/>
  <sheetViews>
    <sheetView tabSelected="1" zoomScale="79" zoomScaleNormal="79" workbookViewId="0">
      <selection activeCell="L32" sqref="L32"/>
    </sheetView>
  </sheetViews>
  <sheetFormatPr baseColWidth="10" defaultRowHeight="16"/>
  <cols>
    <col min="1" max="16384" width="10.83203125" style="7"/>
  </cols>
  <sheetData>
    <row r="1" spans="1:22" ht="19">
      <c r="A1" s="27" t="s">
        <v>6642</v>
      </c>
      <c r="M1" s="29" t="s">
        <v>6638</v>
      </c>
      <c r="N1" s="30"/>
      <c r="O1" s="30"/>
      <c r="P1" s="30"/>
      <c r="Q1" s="30"/>
      <c r="R1" s="30"/>
      <c r="S1" s="30"/>
      <c r="T1" s="30"/>
      <c r="U1" s="30"/>
      <c r="V1" s="30"/>
    </row>
    <row r="2" spans="1:22">
      <c r="A2" s="10" t="s">
        <v>1097</v>
      </c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>
      <c r="M3" s="30" t="s">
        <v>412</v>
      </c>
      <c r="N3" s="30"/>
      <c r="O3" s="30"/>
      <c r="P3" s="30"/>
      <c r="Q3" s="30"/>
      <c r="R3" s="30"/>
      <c r="S3" s="30"/>
      <c r="T3" s="30"/>
      <c r="U3" s="30"/>
      <c r="V3" s="30"/>
    </row>
    <row r="4" spans="1:22">
      <c r="M4" s="30" t="s">
        <v>445</v>
      </c>
      <c r="N4" s="30" t="s">
        <v>417</v>
      </c>
      <c r="O4" s="30" t="s">
        <v>418</v>
      </c>
      <c r="P4" s="30" t="s">
        <v>419</v>
      </c>
      <c r="Q4" s="31" t="s">
        <v>6640</v>
      </c>
      <c r="R4" s="30" t="s">
        <v>420</v>
      </c>
      <c r="S4" s="30" t="s">
        <v>421</v>
      </c>
      <c r="T4" s="30" t="s">
        <v>6641</v>
      </c>
      <c r="U4" s="30" t="s">
        <v>6639</v>
      </c>
      <c r="V4" s="30" t="s">
        <v>1099</v>
      </c>
    </row>
    <row r="5" spans="1:22">
      <c r="M5" s="30" t="s">
        <v>405</v>
      </c>
      <c r="N5" s="30">
        <f>SUMIF('Liao total'!C:C,"黑龍江*",'Liao total'!J:J)</f>
        <v>65</v>
      </c>
      <c r="O5" s="30">
        <f>SUMIFS('Liao total'!J:J,'Liao total'!D:D,"&gt;1",'Liao total'!C:C,"黑龍江*")</f>
        <v>0</v>
      </c>
      <c r="P5" s="30">
        <f>SUMIFS('Liao total'!J:J,'Liao total'!D:D,"&gt;1",'Liao total'!C:C,"黑龍江*",'Liao total'!F:F,"Y")</f>
        <v>0</v>
      </c>
      <c r="Q5" s="30">
        <f>SUMIFS('Liao total'!J:J,'Liao total'!C:C,"黑龍江*",'Liao total'!F:F,"Y")</f>
        <v>0</v>
      </c>
      <c r="R5" s="28">
        <f>O5/N5</f>
        <v>0</v>
      </c>
      <c r="S5" s="28">
        <v>0</v>
      </c>
      <c r="T5" s="28">
        <f t="shared" ref="T5:T13" si="0">Q5/N5</f>
        <v>0</v>
      </c>
      <c r="U5" s="30">
        <f t="shared" ref="U5:U13" si="1">O5-P5</f>
        <v>0</v>
      </c>
      <c r="V5" s="30">
        <f t="shared" ref="V5:V13" si="2">N5-O5</f>
        <v>65</v>
      </c>
    </row>
    <row r="6" spans="1:22">
      <c r="M6" s="30" t="s">
        <v>406</v>
      </c>
      <c r="N6" s="30">
        <f>SUMIF('Liao total'!C:C,"吉林*",'Liao total'!J:J)</f>
        <v>46</v>
      </c>
      <c r="O6" s="30">
        <f>SUMIFS('Liao total'!J:J,'Liao total'!D:D,"&gt;1",'Liao total'!C:C,"吉林*")</f>
        <v>0</v>
      </c>
      <c r="P6" s="30">
        <f>SUMIFS('Liao total'!J:J,'Liao total'!D:D,"&gt;1",'Liao total'!C:C,"吉林*",'Liao total'!F:F,"Y")</f>
        <v>0</v>
      </c>
      <c r="Q6" s="30">
        <f>SUMIFS('Liao total'!J:J,'Liao total'!C:C,"吉林*",'Liao total'!F:F,"Y")</f>
        <v>0</v>
      </c>
      <c r="R6" s="28">
        <f>O6/N6</f>
        <v>0</v>
      </c>
      <c r="S6" s="28">
        <v>0</v>
      </c>
      <c r="T6" s="28">
        <f t="shared" si="0"/>
        <v>0</v>
      </c>
      <c r="U6" s="30">
        <f t="shared" si="1"/>
        <v>0</v>
      </c>
      <c r="V6" s="30">
        <f t="shared" si="2"/>
        <v>46</v>
      </c>
    </row>
    <row r="7" spans="1:22">
      <c r="M7" s="30" t="s">
        <v>407</v>
      </c>
      <c r="N7" s="30">
        <f>SUMIF('Liao total'!C:C,"*遼寧*",'Liao total'!J:J)</f>
        <v>299</v>
      </c>
      <c r="O7" s="30">
        <f>SUMIFS('Liao total'!J:J,'Liao total'!D:D,"&gt;1",'Liao total'!C:C,"*遼寧*")</f>
        <v>72</v>
      </c>
      <c r="P7" s="30">
        <f>SUMIFS('Liao total'!J:J,'Liao total'!D:D,"&gt;1",'Liao total'!C:C,"*遼寧*",'Liao total'!F:F,"Y")</f>
        <v>63</v>
      </c>
      <c r="Q7" s="30">
        <f>SUMIFS('Liao total'!J:J,'Liao total'!C:C,"*遼寧*",'Liao total'!F:F,"Y")</f>
        <v>67</v>
      </c>
      <c r="R7" s="28">
        <f t="shared" ref="R7:R13" si="3">O7/N7</f>
        <v>0.24080267558528429</v>
      </c>
      <c r="S7" s="28">
        <f t="shared" ref="S7:S13" si="4">P7/O7</f>
        <v>0.875</v>
      </c>
      <c r="T7" s="28">
        <f t="shared" si="0"/>
        <v>0.22408026755852842</v>
      </c>
      <c r="U7" s="30">
        <f t="shared" si="1"/>
        <v>9</v>
      </c>
      <c r="V7" s="30">
        <f t="shared" si="2"/>
        <v>227</v>
      </c>
    </row>
    <row r="8" spans="1:22">
      <c r="M8" s="30" t="s">
        <v>408</v>
      </c>
      <c r="N8" s="30">
        <f>SUMIF('Liao total'!C:C,"內蒙古*",'Liao total'!J:J)</f>
        <v>328</v>
      </c>
      <c r="O8" s="30">
        <f>SUMIFS('Liao total'!J:J,'Liao total'!D:D,"&gt;1",'Liao total'!C:C,"內蒙古*")</f>
        <v>37</v>
      </c>
      <c r="P8" s="30">
        <f>SUMIFS('Liao total'!J:J,'Liao total'!D:D,"&gt;1",'Liao total'!C:C,"內蒙古*",'Liao total'!F:F,"Y")</f>
        <v>26</v>
      </c>
      <c r="Q8" s="30">
        <f>SUMIFS('Liao total'!J:J,'Liao total'!C:C,"內蒙古*",'Liao total'!F:F,"Y")</f>
        <v>33</v>
      </c>
      <c r="R8" s="28">
        <f t="shared" si="3"/>
        <v>0.11280487804878049</v>
      </c>
      <c r="S8" s="28">
        <f t="shared" si="4"/>
        <v>0.70270270270270274</v>
      </c>
      <c r="T8" s="28">
        <f t="shared" si="0"/>
        <v>0.10060975609756098</v>
      </c>
      <c r="U8" s="30">
        <f t="shared" si="1"/>
        <v>11</v>
      </c>
      <c r="V8" s="30">
        <f t="shared" si="2"/>
        <v>291</v>
      </c>
    </row>
    <row r="9" spans="1:22">
      <c r="M9" s="30" t="s">
        <v>409</v>
      </c>
      <c r="N9" s="30">
        <f>SUMIF('Liao total'!C:C,"河北*",'Liao total'!J:J)+SUMIF('Liao total'!C:C,"北京*",'Liao total'!J:J)+SUMIF('Liao total'!C:C,"天津*",'Liao total'!J:J)</f>
        <v>174</v>
      </c>
      <c r="O9" s="30">
        <f>SUMIFS('Liao total'!J:J,'Liao total'!D:D,"&gt;1",'Liao total'!C:C,"河北*")+SUMIFS('Liao total'!J:J,'Liao total'!D:D,"&gt;1",'Liao total'!C:C,"北京*")+SUMIFS('Liao total'!J:J,'Liao total'!D:D,"&gt;1",'Liao total'!C:C,"天津*")</f>
        <v>31</v>
      </c>
      <c r="P9" s="30">
        <f>SUMIFS('Liao total'!J:J,'Liao total'!D:D,"&gt;1",'Liao total'!C:C,"河北*",'Liao total'!F:F,"Y")+SUMIFS('Liao total'!J:J,'Liao total'!D:D,"&gt;1",'Liao total'!C:C,"北京*",'Liao total'!F:F,"Y")+SUMIFS('Liao total'!J:J,'Liao total'!D:D,"&gt;1",'Liao total'!C:C,"天津*",'Liao total'!F:F,"Y")</f>
        <v>29</v>
      </c>
      <c r="Q9" s="30">
        <f>SUMIFS('Liao total'!J:J,'Liao total'!C:C,"河北*",'Liao total'!F:F,"Y")+SUMIFS('Liao total'!J:J,'Liao total'!C:C,"北京*",'Liao total'!F:F,"Y")+SUMIFS('Liao total'!J:J,'Liao total'!C:C,"天津*",'Liao total'!F:F,"Y")</f>
        <v>31</v>
      </c>
      <c r="R9" s="28">
        <f t="shared" si="3"/>
        <v>0.17816091954022989</v>
      </c>
      <c r="S9" s="28">
        <f t="shared" si="4"/>
        <v>0.93548387096774188</v>
      </c>
      <c r="T9" s="28">
        <f t="shared" si="0"/>
        <v>0.17816091954022989</v>
      </c>
      <c r="U9" s="30">
        <f t="shared" si="1"/>
        <v>2</v>
      </c>
      <c r="V9" s="30">
        <f t="shared" si="2"/>
        <v>143</v>
      </c>
    </row>
    <row r="10" spans="1:22">
      <c r="M10" s="30" t="s">
        <v>410</v>
      </c>
      <c r="N10" s="30">
        <f>SUMIF('Liao total'!C:C,"山西*",'Liao total'!J:J)</f>
        <v>26</v>
      </c>
      <c r="O10" s="30">
        <f>SUMIFS('Liao total'!J:J,'Liao total'!D:D,"&gt;1",'Liao total'!C:C,"山西*")</f>
        <v>5</v>
      </c>
      <c r="P10" s="30">
        <f>SUMIFS('Liao total'!J:J,'Liao total'!D:D,"&gt;1",'Liao total'!C:C,"山西*",'Liao total'!F:F,"Y")</f>
        <v>2</v>
      </c>
      <c r="Q10" s="30">
        <f>SUMIFS('Liao total'!J:J,'Liao total'!C:C,"山西*",'Liao total'!F:F,"Y")</f>
        <v>2</v>
      </c>
      <c r="R10" s="28">
        <f t="shared" si="3"/>
        <v>0.19230769230769232</v>
      </c>
      <c r="S10" s="28">
        <f t="shared" si="4"/>
        <v>0.4</v>
      </c>
      <c r="T10" s="28">
        <f t="shared" si="0"/>
        <v>7.6923076923076927E-2</v>
      </c>
      <c r="U10" s="30">
        <f t="shared" si="1"/>
        <v>3</v>
      </c>
      <c r="V10" s="30">
        <f t="shared" si="2"/>
        <v>21</v>
      </c>
    </row>
    <row r="11" spans="1:22">
      <c r="M11" s="30" t="s">
        <v>415</v>
      </c>
      <c r="N11" s="30">
        <f>SUM(N2:N10)</f>
        <v>938</v>
      </c>
      <c r="O11" s="30">
        <f>SUM(O5:O10)</f>
        <v>145</v>
      </c>
      <c r="P11" s="30">
        <f>SUM(P5:P10)</f>
        <v>120</v>
      </c>
      <c r="Q11" s="30">
        <f>SUM(Q5:Q10)</f>
        <v>133</v>
      </c>
      <c r="R11" s="28">
        <f t="shared" si="3"/>
        <v>0.15458422174840086</v>
      </c>
      <c r="S11" s="28">
        <f t="shared" si="4"/>
        <v>0.82758620689655171</v>
      </c>
      <c r="T11" s="28">
        <f t="shared" si="0"/>
        <v>0.1417910447761194</v>
      </c>
      <c r="U11" s="30">
        <f t="shared" si="1"/>
        <v>25</v>
      </c>
      <c r="V11" s="30">
        <f t="shared" si="2"/>
        <v>793</v>
      </c>
    </row>
    <row r="12" spans="1:22">
      <c r="M12" s="30" t="s">
        <v>414</v>
      </c>
      <c r="N12" s="30">
        <f>SUM(N5:N8)</f>
        <v>738</v>
      </c>
      <c r="O12" s="30">
        <f>SUM(O5:O8)</f>
        <v>109</v>
      </c>
      <c r="P12" s="30">
        <f>SUM(P5:P8)</f>
        <v>89</v>
      </c>
      <c r="Q12" s="30">
        <f>SUM(Q5:Q8)</f>
        <v>100</v>
      </c>
      <c r="R12" s="28">
        <f t="shared" si="3"/>
        <v>0.14769647696476965</v>
      </c>
      <c r="S12" s="28">
        <f t="shared" si="4"/>
        <v>0.8165137614678899</v>
      </c>
      <c r="T12" s="28">
        <f t="shared" si="0"/>
        <v>0.13550135501355012</v>
      </c>
      <c r="U12" s="30">
        <f t="shared" si="1"/>
        <v>20</v>
      </c>
      <c r="V12" s="30">
        <f t="shared" si="2"/>
        <v>629</v>
      </c>
    </row>
    <row r="13" spans="1:22">
      <c r="M13" s="30" t="s">
        <v>416</v>
      </c>
      <c r="N13" s="30">
        <f>SUM(N9:N10)</f>
        <v>200</v>
      </c>
      <c r="O13" s="30">
        <f>SUM(O9:O10)</f>
        <v>36</v>
      </c>
      <c r="P13" s="30">
        <f>SUM(P9:P10)</f>
        <v>31</v>
      </c>
      <c r="Q13" s="30">
        <f>SUM(Q9:Q10)</f>
        <v>33</v>
      </c>
      <c r="R13" s="28">
        <f t="shared" si="3"/>
        <v>0.18</v>
      </c>
      <c r="S13" s="28">
        <f t="shared" si="4"/>
        <v>0.86111111111111116</v>
      </c>
      <c r="T13" s="28">
        <f t="shared" si="0"/>
        <v>0.16500000000000001</v>
      </c>
      <c r="U13" s="30">
        <f t="shared" si="1"/>
        <v>5</v>
      </c>
      <c r="V13" s="30">
        <f t="shared" si="2"/>
        <v>164</v>
      </c>
    </row>
    <row r="14" spans="1:22"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>
      <c r="M15" s="30" t="s">
        <v>422</v>
      </c>
      <c r="N15" s="30"/>
      <c r="O15" s="30"/>
      <c r="P15" s="30"/>
      <c r="Q15" s="30"/>
      <c r="R15" s="30"/>
      <c r="S15" s="30"/>
      <c r="T15" s="30"/>
      <c r="U15" s="30"/>
      <c r="V15" s="30"/>
    </row>
    <row r="16" spans="1:22">
      <c r="M16" s="30" t="s">
        <v>445</v>
      </c>
      <c r="N16" s="30" t="s">
        <v>417</v>
      </c>
      <c r="O16" s="30" t="s">
        <v>418</v>
      </c>
      <c r="P16" s="30" t="s">
        <v>419</v>
      </c>
      <c r="Q16" s="31" t="s">
        <v>6640</v>
      </c>
      <c r="R16" s="30" t="s">
        <v>420</v>
      </c>
      <c r="S16" s="30" t="s">
        <v>421</v>
      </c>
      <c r="T16" s="30" t="s">
        <v>6641</v>
      </c>
      <c r="U16" s="30" t="s">
        <v>6639</v>
      </c>
      <c r="V16" s="30" t="s">
        <v>1099</v>
      </c>
    </row>
    <row r="17" spans="13:22">
      <c r="M17" s="30" t="s">
        <v>423</v>
      </c>
      <c r="N17" s="30">
        <f>SUMIF('N. Song total'!C:C,"山東*",'N. Song total'!J:J)</f>
        <v>53</v>
      </c>
      <c r="O17" s="30">
        <f>SUMIFS('N. Song total'!J:J,'N. Song total'!D:D,"&gt;1",'N. Song total'!C:C,"山東")</f>
        <v>17</v>
      </c>
      <c r="P17" s="30">
        <f>SUMIFS('N. Song total'!J:J,'N. Song total'!D:D,"&gt;1",'N. Song total'!C:C,"山東",'N. Song total'!F:F,"Y")</f>
        <v>14</v>
      </c>
      <c r="Q17" s="30">
        <f>SUMIFS('N. Song total'!J:J,'N. Song total'!C:C,"山東",'N. Song total'!F:F,"Y")</f>
        <v>14</v>
      </c>
      <c r="R17" s="28">
        <f>O17/N17</f>
        <v>0.32075471698113206</v>
      </c>
      <c r="S17" s="28">
        <f>P17/O17</f>
        <v>0.82352941176470584</v>
      </c>
      <c r="T17" s="28">
        <f t="shared" ref="T17:T37" si="5">Q17/N17</f>
        <v>0.26415094339622641</v>
      </c>
      <c r="U17" s="30">
        <f t="shared" ref="U17:U37" si="6">O17-P17</f>
        <v>3</v>
      </c>
      <c r="V17" s="30">
        <f t="shared" ref="V17:V37" si="7">N17-O17</f>
        <v>36</v>
      </c>
    </row>
    <row r="18" spans="13:22">
      <c r="M18" s="30" t="s">
        <v>409</v>
      </c>
      <c r="N18" s="30">
        <f>SUMIF('N. Song total'!C:C,"河北*",'N. Song total'!J:J)</f>
        <v>121</v>
      </c>
      <c r="O18" s="30">
        <f>SUMIFS('N. Song total'!J:J,'N. Song total'!D:D,"&gt;1",'N. Song total'!C:C,"河北")-5</f>
        <v>11</v>
      </c>
      <c r="P18" s="30">
        <f>SUMIFS('N. Song total'!J:J,'N. Song total'!D:D,"&gt;1",'N. Song total'!C:C,"河北",'N. Song total'!F:F,"Y")-5</f>
        <v>6</v>
      </c>
      <c r="Q18" s="30">
        <f>SUMIFS('N. Song total'!J:J,'N. Song total'!C:C,"河北",'N. Song total'!F:F,"Y")-5</f>
        <v>7</v>
      </c>
      <c r="R18" s="28">
        <f>O18/N18</f>
        <v>9.0909090909090912E-2</v>
      </c>
      <c r="S18" s="28">
        <f>P18/O18</f>
        <v>0.54545454545454541</v>
      </c>
      <c r="T18" s="28">
        <f t="shared" si="5"/>
        <v>5.7851239669421489E-2</v>
      </c>
      <c r="U18" s="30">
        <f t="shared" si="6"/>
        <v>5</v>
      </c>
      <c r="V18" s="30">
        <f t="shared" si="7"/>
        <v>110</v>
      </c>
    </row>
    <row r="19" spans="13:22">
      <c r="M19" s="30" t="s">
        <v>424</v>
      </c>
      <c r="N19" s="30">
        <f>SUMIF('N. Song total'!C:C,"河南*",'N. Song total'!J:J)</f>
        <v>346</v>
      </c>
      <c r="O19" s="30">
        <f>SUMIFS('N. Song total'!J:J,'N. Song total'!D:D,"&gt;1",'N. Song total'!C:C,"河南")-3</f>
        <v>64</v>
      </c>
      <c r="P19" s="30">
        <f>SUMIFS('N. Song total'!J:J,'N. Song total'!D:D,"&gt;1",'N. Song total'!C:C,"河南",'N. Song total'!F:F,"Y")</f>
        <v>47</v>
      </c>
      <c r="Q19" s="30">
        <f>SUMIFS('N. Song total'!J:J,'N. Song total'!C:C,"河南",'N. Song total'!F:F,"Y")</f>
        <v>51</v>
      </c>
      <c r="R19" s="28">
        <f t="shared" ref="R19:R37" si="8">O19/N19</f>
        <v>0.18497109826589594</v>
      </c>
      <c r="S19" s="28">
        <f t="shared" ref="S19:S37" si="9">P19/O19</f>
        <v>0.734375</v>
      </c>
      <c r="T19" s="28">
        <f t="shared" si="5"/>
        <v>0.14739884393063585</v>
      </c>
      <c r="U19" s="30">
        <f t="shared" si="6"/>
        <v>17</v>
      </c>
      <c r="V19" s="30">
        <f t="shared" si="7"/>
        <v>282</v>
      </c>
    </row>
    <row r="20" spans="13:22">
      <c r="M20" s="30" t="s">
        <v>410</v>
      </c>
      <c r="N20" s="30">
        <f>SUMIF('N. Song total'!C:C,"山西*",'N. Song total'!J:J)</f>
        <v>90</v>
      </c>
      <c r="O20" s="30">
        <f>SUMIFS('N. Song total'!J:J,'N. Song total'!D:D,"&gt;1",'N. Song total'!C:C,"山西")</f>
        <v>14</v>
      </c>
      <c r="P20" s="30">
        <f>SUMIFS('N. Song total'!J:J,'N. Song total'!D:D,"&gt;1",'N. Song total'!C:C,"山西",'N. Song total'!F:F,"Y")</f>
        <v>9</v>
      </c>
      <c r="Q20" s="30">
        <f>SUMIFS('N. Song total'!J:J,'N. Song total'!C:C,"山西",'N. Song total'!F:F,"Y")</f>
        <v>9</v>
      </c>
      <c r="R20" s="28">
        <f t="shared" si="8"/>
        <v>0.15555555555555556</v>
      </c>
      <c r="S20" s="28">
        <f t="shared" si="9"/>
        <v>0.6428571428571429</v>
      </c>
      <c r="T20" s="28">
        <f t="shared" si="5"/>
        <v>0.1</v>
      </c>
      <c r="U20" s="30">
        <f t="shared" si="6"/>
        <v>5</v>
      </c>
      <c r="V20" s="30">
        <f t="shared" si="7"/>
        <v>76</v>
      </c>
    </row>
    <row r="21" spans="13:22">
      <c r="M21" s="30" t="s">
        <v>425</v>
      </c>
      <c r="N21" s="30">
        <f>SUMIF('N. Song total'!C:C,"陝西*",'N. Song total'!J:J)</f>
        <v>79</v>
      </c>
      <c r="O21" s="30">
        <f>SUMIFS('N. Song total'!J:J,'N. Song total'!D:D,"&gt;1",'N. Song total'!C:C,"陝西")</f>
        <v>45</v>
      </c>
      <c r="P21" s="30">
        <f>SUMIFS('N. Song total'!J:J,'N. Song total'!D:D,"&gt;1",'N. Song total'!C:C,"陝西",'N. Song total'!F:F,"Y")</f>
        <v>34</v>
      </c>
      <c r="Q21" s="30">
        <f>SUMIFS('N. Song total'!J:J,'N. Song total'!C:C,"陝西",'N. Song total'!F:F,"Y")</f>
        <v>34</v>
      </c>
      <c r="R21" s="28">
        <f t="shared" si="8"/>
        <v>0.569620253164557</v>
      </c>
      <c r="S21" s="28">
        <f t="shared" si="9"/>
        <v>0.75555555555555554</v>
      </c>
      <c r="T21" s="28">
        <f t="shared" si="5"/>
        <v>0.43037974683544306</v>
      </c>
      <c r="U21" s="30">
        <f t="shared" si="6"/>
        <v>11</v>
      </c>
      <c r="V21" s="30">
        <f t="shared" si="7"/>
        <v>34</v>
      </c>
    </row>
    <row r="22" spans="13:22">
      <c r="M22" s="30" t="s">
        <v>426</v>
      </c>
      <c r="N22" s="30">
        <f>SUMIF('N. Song total'!C:C,"甘肅*",'N. Song total'!J:J)</f>
        <v>6</v>
      </c>
      <c r="O22" s="30">
        <f>SUMIFS('N. Song total'!J:J,'N. Song total'!D:D,"&gt;1",'N. Song total'!C:C,"甘肅")</f>
        <v>2</v>
      </c>
      <c r="P22" s="30">
        <f>SUMIFS('N. Song total'!J:J,'N. Song total'!D:D,"&gt;1",'N. Song total'!C:C,"甘肅",'N. Song total'!F:F,"Y")</f>
        <v>1</v>
      </c>
      <c r="Q22" s="30">
        <f>SUMIFS('N. Song total'!J:J,'N. Song total'!C:C,"甘肅",'N. Song total'!F:F,"Y")</f>
        <v>1</v>
      </c>
      <c r="R22" s="28">
        <f t="shared" si="8"/>
        <v>0.33333333333333331</v>
      </c>
      <c r="S22" s="28">
        <f t="shared" si="9"/>
        <v>0.5</v>
      </c>
      <c r="T22" s="28">
        <f t="shared" si="5"/>
        <v>0.16666666666666666</v>
      </c>
      <c r="U22" s="30">
        <f t="shared" si="6"/>
        <v>1</v>
      </c>
      <c r="V22" s="30">
        <f t="shared" si="7"/>
        <v>4</v>
      </c>
    </row>
    <row r="23" spans="13:22">
      <c r="M23" s="30" t="s">
        <v>427</v>
      </c>
      <c r="N23" s="30">
        <f>SUMIF('N. Song total'!C:C,"寧夏*",'N. Song total'!J:J)</f>
        <v>3</v>
      </c>
      <c r="O23" s="30">
        <f>SUMIFS('N. Song total'!J:J,'N. Song total'!D:D,"&gt;1",'N. Song total'!C:C,"寧夏")</f>
        <v>0</v>
      </c>
      <c r="P23" s="30">
        <f>SUMIFS('N. Song total'!J:J,'N. Song total'!D:D,"&gt;1",'N. Song total'!C:C,"寧夏",'N. Song total'!F:F,"Y")</f>
        <v>0</v>
      </c>
      <c r="Q23" s="30">
        <f>SUMIFS('N. Song total'!J:J,'N. Song total'!C:C,"寧夏",'N. Song total'!F:F,"Y")</f>
        <v>0</v>
      </c>
      <c r="R23" s="28">
        <f t="shared" si="8"/>
        <v>0</v>
      </c>
      <c r="S23" s="28">
        <v>0</v>
      </c>
      <c r="T23" s="28">
        <f t="shared" si="5"/>
        <v>0</v>
      </c>
      <c r="U23" s="30">
        <f t="shared" si="6"/>
        <v>0</v>
      </c>
      <c r="V23" s="30">
        <f t="shared" si="7"/>
        <v>3</v>
      </c>
    </row>
    <row r="24" spans="13:22">
      <c r="M24" s="30" t="s">
        <v>428</v>
      </c>
      <c r="N24" s="30">
        <f>SUMIF('N. Song total'!C:C,"江蘇*",'N. Song total'!J:J)+SUMIF('N. Song total'!C:C,"上海*",'N. Song total'!J:J)</f>
        <v>133</v>
      </c>
      <c r="O24" s="30">
        <f>SUMIFS('N. Song total'!J:J,'N. Song total'!D:D,"&gt;1",'N. Song total'!C:C,"江蘇")+SUMIFS('N. Song total'!J:J,'N. Song total'!D:D,"&gt;1",'N. Song total'!C:C,"上海")</f>
        <v>29</v>
      </c>
      <c r="P24" s="30">
        <f>SUMIFS('N. Song total'!J:J,'N. Song total'!D:D,"&gt;1",'N. Song total'!C:C,"江蘇",'N. Song total'!F:F,"Y")+SUMIFS('N. Song total'!J:J,'N. Song total'!D:D,"&gt;1",'N. Song total'!C:C,"上海",'N. Song total'!F:F,"Y")</f>
        <v>21</v>
      </c>
      <c r="Q24" s="30">
        <f>SUMIFS('N. Song total'!J:J,'N. Song total'!C:C,"江蘇",'N. Song total'!F:F,"Y")+SUMIFS('N. Song total'!J:J,'N. Song total'!C:C,"上海",'N. Song total'!F:F,"Y")</f>
        <v>27</v>
      </c>
      <c r="R24" s="28">
        <f t="shared" si="8"/>
        <v>0.21804511278195488</v>
      </c>
      <c r="S24" s="28">
        <f t="shared" si="9"/>
        <v>0.72413793103448276</v>
      </c>
      <c r="T24" s="28">
        <f t="shared" si="5"/>
        <v>0.20300751879699247</v>
      </c>
      <c r="U24" s="30">
        <f t="shared" si="6"/>
        <v>8</v>
      </c>
      <c r="V24" s="30">
        <f t="shared" si="7"/>
        <v>104</v>
      </c>
    </row>
    <row r="25" spans="13:22">
      <c r="M25" s="30" t="s">
        <v>429</v>
      </c>
      <c r="N25" s="30">
        <f>SUMIF('N. Song total'!C:C,"浙江*",'N. Song total'!J:J)</f>
        <v>38</v>
      </c>
      <c r="O25" s="30">
        <f>SUMIFS('N. Song total'!J:J,'N. Song total'!D:D,"&gt;1",'N. Song total'!C:C,"浙江")</f>
        <v>15</v>
      </c>
      <c r="P25" s="30">
        <f>SUMIFS('N. Song total'!J:J,'N. Song total'!D:D,"&gt;1",'N. Song total'!C:C,"浙江",'N. Song total'!F:F,"Y")</f>
        <v>12</v>
      </c>
      <c r="Q25" s="30">
        <f>SUMIFS('N. Song total'!J:J,'N. Song total'!C:C,"浙江",'N. Song total'!F:F,"Y")</f>
        <v>13</v>
      </c>
      <c r="R25" s="28">
        <f t="shared" si="8"/>
        <v>0.39473684210526316</v>
      </c>
      <c r="S25" s="28">
        <f t="shared" si="9"/>
        <v>0.8</v>
      </c>
      <c r="T25" s="28">
        <f t="shared" si="5"/>
        <v>0.34210526315789475</v>
      </c>
      <c r="U25" s="30">
        <f t="shared" si="6"/>
        <v>3</v>
      </c>
      <c r="V25" s="30">
        <f t="shared" si="7"/>
        <v>23</v>
      </c>
    </row>
    <row r="26" spans="13:22">
      <c r="M26" s="30" t="s">
        <v>430</v>
      </c>
      <c r="N26" s="30">
        <f>SUMIF('N. Song total'!C:C,"安徽*",'N. Song total'!J:J)</f>
        <v>165</v>
      </c>
      <c r="O26" s="30">
        <f>SUMIFS('N. Song total'!J:J,'N. Song total'!D:D,"&gt;1",'N. Song total'!C:C,"安徽")</f>
        <v>26</v>
      </c>
      <c r="P26" s="30">
        <f>SUMIFS('N. Song total'!J:J,'N. Song total'!D:D,"&gt;1",'N. Song total'!C:C,"安徽",'N. Song total'!F:F,"Y")</f>
        <v>22</v>
      </c>
      <c r="Q26" s="30">
        <f>SUMIFS('N. Song total'!J:J,'N. Song total'!C:C,"安徽",'N. Song total'!F:F,"Y")</f>
        <v>23</v>
      </c>
      <c r="R26" s="28">
        <f t="shared" si="8"/>
        <v>0.15757575757575756</v>
      </c>
      <c r="S26" s="28">
        <f t="shared" si="9"/>
        <v>0.84615384615384615</v>
      </c>
      <c r="T26" s="28">
        <f t="shared" si="5"/>
        <v>0.1393939393939394</v>
      </c>
      <c r="U26" s="30">
        <f t="shared" si="6"/>
        <v>4</v>
      </c>
      <c r="V26" s="30">
        <f t="shared" si="7"/>
        <v>139</v>
      </c>
    </row>
    <row r="27" spans="13:22">
      <c r="M27" s="30" t="s">
        <v>431</v>
      </c>
      <c r="N27" s="30">
        <f>SUMIF('N. Song total'!C:C,"湖北*",'N. Song total'!J:J)</f>
        <v>185</v>
      </c>
      <c r="O27" s="30">
        <f>SUMIFS('N. Song total'!J:J,'N. Song total'!D:D,"&gt;1",'N. Song total'!C:C,"湖北")</f>
        <v>16</v>
      </c>
      <c r="P27" s="30">
        <f>SUMIFS('N. Song total'!J:J,'N. Song total'!D:D,"&gt;1",'N. Song total'!C:C,"湖北",'N. Song total'!F:F,"Y")</f>
        <v>8</v>
      </c>
      <c r="Q27" s="30">
        <f>SUMIFS('N. Song total'!J:J,'N. Song total'!C:C,"湖北",'N. Song total'!F:F,"Y")</f>
        <v>8</v>
      </c>
      <c r="R27" s="28">
        <f t="shared" si="8"/>
        <v>8.6486486486486491E-2</v>
      </c>
      <c r="S27" s="28">
        <f t="shared" si="9"/>
        <v>0.5</v>
      </c>
      <c r="T27" s="28">
        <f t="shared" si="5"/>
        <v>4.3243243243243246E-2</v>
      </c>
      <c r="U27" s="30">
        <f t="shared" si="6"/>
        <v>8</v>
      </c>
      <c r="V27" s="30">
        <f t="shared" si="7"/>
        <v>169</v>
      </c>
    </row>
    <row r="28" spans="13:22">
      <c r="M28" s="30" t="s">
        <v>432</v>
      </c>
      <c r="N28" s="30">
        <f>SUMIF('N. Song total'!C:C,"湖南*",'N. Song total'!J:J)</f>
        <v>23</v>
      </c>
      <c r="O28" s="30">
        <f>SUMIFS('N. Song total'!J:J,'N. Song total'!D:D,"&gt;1",'N. Song total'!C:C,"湖南")</f>
        <v>5</v>
      </c>
      <c r="P28" s="30">
        <f>SUMIFS('N. Song total'!J:J,'N. Song total'!D:D,"&gt;1",'N. Song total'!C:C,"湖南",'N. Song total'!F:F,"Y")</f>
        <v>2</v>
      </c>
      <c r="Q28" s="30">
        <f>SUMIFS('N. Song total'!J:J,'N. Song total'!C:C,"湖南",'N. Song total'!F:F,"Y")</f>
        <v>2</v>
      </c>
      <c r="R28" s="28">
        <f t="shared" si="8"/>
        <v>0.21739130434782608</v>
      </c>
      <c r="S28" s="28">
        <f t="shared" si="9"/>
        <v>0.4</v>
      </c>
      <c r="T28" s="28">
        <f t="shared" si="5"/>
        <v>8.6956521739130432E-2</v>
      </c>
      <c r="U28" s="30">
        <f t="shared" si="6"/>
        <v>3</v>
      </c>
      <c r="V28" s="30">
        <f t="shared" si="7"/>
        <v>18</v>
      </c>
    </row>
    <row r="29" spans="13:22">
      <c r="M29" s="30" t="s">
        <v>433</v>
      </c>
      <c r="N29" s="30">
        <f>SUMIF('N. Song total'!C:C,"福建*",'N. Song total'!J:J)</f>
        <v>36</v>
      </c>
      <c r="O29" s="30">
        <f>SUMIFS('N. Song total'!J:J,'N. Song total'!D:D,"&gt;1",'N. Song total'!C:C,"福建")</f>
        <v>7</v>
      </c>
      <c r="P29" s="30">
        <f>SUMIFS('N. Song total'!J:J,'N. Song total'!D:D,"&gt;1",'N. Song total'!C:C,"福建",'N. Song total'!F:F,"Y")</f>
        <v>4</v>
      </c>
      <c r="Q29" s="30">
        <f>SUMIFS('N. Song total'!J:J,'N. Song total'!C:C,"福建",'N. Song total'!F:F,"Y")</f>
        <v>4</v>
      </c>
      <c r="R29" s="28">
        <f t="shared" si="8"/>
        <v>0.19444444444444445</v>
      </c>
      <c r="S29" s="28">
        <f t="shared" si="9"/>
        <v>0.5714285714285714</v>
      </c>
      <c r="T29" s="28">
        <f t="shared" si="5"/>
        <v>0.1111111111111111</v>
      </c>
      <c r="U29" s="30">
        <f t="shared" si="6"/>
        <v>3</v>
      </c>
      <c r="V29" s="30">
        <f t="shared" si="7"/>
        <v>29</v>
      </c>
    </row>
    <row r="30" spans="13:22">
      <c r="M30" s="30" t="s">
        <v>434</v>
      </c>
      <c r="N30" s="30">
        <f>SUMIF('N. Song total'!C:C,"江西*",'N. Song total'!J:J)</f>
        <v>61</v>
      </c>
      <c r="O30" s="30">
        <f>SUMIFS('N. Song total'!J:J,'N. Song total'!D:D,"&gt;1",'N. Song total'!C:C,"江西")</f>
        <v>46</v>
      </c>
      <c r="P30" s="30">
        <f>SUMIFS('N. Song total'!J:J,'N. Song total'!D:D,"&gt;1",'N. Song total'!C:C,"江西",'N. Song total'!F:F,"Y")</f>
        <v>31</v>
      </c>
      <c r="Q30" s="30">
        <f>SUMIFS('N. Song total'!J:J,'N. Song total'!C:C,"江西",'N. Song total'!F:F,"Y")</f>
        <v>32</v>
      </c>
      <c r="R30" s="28">
        <f t="shared" si="8"/>
        <v>0.75409836065573765</v>
      </c>
      <c r="S30" s="28">
        <f t="shared" si="9"/>
        <v>0.67391304347826086</v>
      </c>
      <c r="T30" s="28">
        <f t="shared" si="5"/>
        <v>0.52459016393442626</v>
      </c>
      <c r="U30" s="30">
        <f t="shared" si="6"/>
        <v>15</v>
      </c>
      <c r="V30" s="30">
        <f t="shared" si="7"/>
        <v>15</v>
      </c>
    </row>
    <row r="31" spans="13:22">
      <c r="M31" s="30" t="s">
        <v>435</v>
      </c>
      <c r="N31" s="30">
        <f>SUMIF('N. Song total'!C:C,"四川*",'N. Song total'!J:J)+SUMIF('Liao total'!D:D,"重慶*",'Liao total'!J:J)</f>
        <v>227</v>
      </c>
      <c r="O31" s="30">
        <f>SUMIFS('N. Song total'!J:J,'N. Song total'!D:D,"&gt;1",'N. Song total'!C:C,"四川")</f>
        <v>39</v>
      </c>
      <c r="P31" s="30">
        <f>SUMIFS('N. Song total'!J:J,'N. Song total'!D:D,"&gt;1",'N. Song total'!C:C,"四川",'N. Song total'!F:F,"Y")</f>
        <v>8</v>
      </c>
      <c r="Q31" s="30">
        <f>SUMIFS('N. Song total'!J:J,'N. Song total'!C:C,"四川",'N. Song total'!F:F,"Y")</f>
        <v>9</v>
      </c>
      <c r="R31" s="28">
        <f t="shared" si="8"/>
        <v>0.17180616740088106</v>
      </c>
      <c r="S31" s="28">
        <f t="shared" si="9"/>
        <v>0.20512820512820512</v>
      </c>
      <c r="T31" s="28">
        <f t="shared" si="5"/>
        <v>3.9647577092511016E-2</v>
      </c>
      <c r="U31" s="30">
        <f t="shared" si="6"/>
        <v>31</v>
      </c>
      <c r="V31" s="30">
        <f t="shared" si="7"/>
        <v>188</v>
      </c>
    </row>
    <row r="32" spans="13:22">
      <c r="M32" s="30" t="s">
        <v>436</v>
      </c>
      <c r="N32" s="30">
        <f>SUMIF('N. Song total'!C:C,"廣東*",'N. Song total'!J:J)</f>
        <v>14</v>
      </c>
      <c r="O32" s="30">
        <f>SUMIFS('N. Song total'!J:J,'N. Song total'!D:D,"&gt;1",'N. Song total'!C:C,"廣東")</f>
        <v>2</v>
      </c>
      <c r="P32" s="30">
        <f>SUMIFS('N. Song total'!J:J,'N. Song total'!D:D,"&gt;1",'N. Song total'!C:C,"廣東",'N. Song total'!F:F,"Y")</f>
        <v>0</v>
      </c>
      <c r="Q32" s="30">
        <f>SUMIFS('N. Song total'!J:J,'N. Song total'!C:C,"廣東",'N. Song total'!F:F,"Y")</f>
        <v>0</v>
      </c>
      <c r="R32" s="28">
        <f t="shared" si="8"/>
        <v>0.14285714285714285</v>
      </c>
      <c r="S32" s="28">
        <f t="shared" si="9"/>
        <v>0</v>
      </c>
      <c r="T32" s="28">
        <f t="shared" si="5"/>
        <v>0</v>
      </c>
      <c r="U32" s="30">
        <f t="shared" si="6"/>
        <v>2</v>
      </c>
      <c r="V32" s="30">
        <f t="shared" si="7"/>
        <v>12</v>
      </c>
    </row>
    <row r="33" spans="13:22">
      <c r="M33" s="30" t="s">
        <v>437</v>
      </c>
      <c r="N33" s="30">
        <f>SUMIF('N. Song total'!C:C,"廣西*",'N. Song total'!J:J)</f>
        <v>5</v>
      </c>
      <c r="O33" s="30">
        <f>SUMIFS('N. Song total'!J:J,'N. Song total'!D:D,"&gt;1",'N. Song total'!C:C,"廣西")</f>
        <v>0</v>
      </c>
      <c r="P33" s="30">
        <f>SUMIFS('N. Song total'!J:J,'N. Song total'!D:D,"&gt;1",'N. Song total'!C:C,"廣西",'N. Song total'!F:F,"Y")</f>
        <v>0</v>
      </c>
      <c r="Q33" s="30">
        <f>SUMIFS('N. Song total'!J:J,'N. Song total'!C:C,"廣西",'N. Song total'!F:F,"Y")</f>
        <v>0</v>
      </c>
      <c r="R33" s="28">
        <f t="shared" si="8"/>
        <v>0</v>
      </c>
      <c r="S33" s="28">
        <v>0</v>
      </c>
      <c r="T33" s="28">
        <f t="shared" si="5"/>
        <v>0</v>
      </c>
      <c r="U33" s="30">
        <f t="shared" si="6"/>
        <v>0</v>
      </c>
      <c r="V33" s="30">
        <f t="shared" si="7"/>
        <v>5</v>
      </c>
    </row>
    <row r="34" spans="13:22">
      <c r="M34" s="30" t="s">
        <v>438</v>
      </c>
      <c r="N34" s="30">
        <f>SUMIF('N. Song total'!C:C,"海南*",'N. Song total'!J:J)</f>
        <v>3</v>
      </c>
      <c r="O34" s="30">
        <f>SUMIFS('N. Song total'!J:J,'N. Song total'!D:D,"&gt;1",'N. Song total'!C:C,"海南")</f>
        <v>1</v>
      </c>
      <c r="P34" s="30">
        <f>SUMIFS('N. Song total'!J:J,'N. Song total'!D:D,"&gt;1",'N. Song total'!C:C,"海南",'N. Song total'!F:F,"Y")</f>
        <v>0</v>
      </c>
      <c r="Q34" s="30">
        <f>SUMIFS('N. Song total'!J:J,'N. Song total'!C:C,"海南",'N. Song total'!F:F,"Y")</f>
        <v>0</v>
      </c>
      <c r="R34" s="28">
        <f t="shared" si="8"/>
        <v>0.33333333333333331</v>
      </c>
      <c r="S34" s="28">
        <f t="shared" si="9"/>
        <v>0</v>
      </c>
      <c r="T34" s="28">
        <f t="shared" si="5"/>
        <v>0</v>
      </c>
      <c r="U34" s="30">
        <f t="shared" si="6"/>
        <v>1</v>
      </c>
      <c r="V34" s="30">
        <f t="shared" si="7"/>
        <v>2</v>
      </c>
    </row>
    <row r="35" spans="13:22">
      <c r="M35" s="30" t="s">
        <v>411</v>
      </c>
      <c r="N35" s="30">
        <f>SUM(N17:N34)</f>
        <v>1588</v>
      </c>
      <c r="O35" s="30">
        <f>SUM(O17:O34)</f>
        <v>339</v>
      </c>
      <c r="P35" s="30">
        <f>SUM(P17:P34)</f>
        <v>219</v>
      </c>
      <c r="Q35" s="30">
        <f>SUM(Q17:Q34)</f>
        <v>234</v>
      </c>
      <c r="R35" s="28">
        <f t="shared" si="8"/>
        <v>0.21347607052896725</v>
      </c>
      <c r="S35" s="28">
        <f t="shared" si="9"/>
        <v>0.64601769911504425</v>
      </c>
      <c r="T35" s="28">
        <f t="shared" si="5"/>
        <v>0.1473551637279597</v>
      </c>
      <c r="U35" s="30">
        <f t="shared" si="6"/>
        <v>120</v>
      </c>
      <c r="V35" s="30">
        <f t="shared" si="7"/>
        <v>1249</v>
      </c>
    </row>
    <row r="36" spans="13:22">
      <c r="M36" s="30" t="s">
        <v>439</v>
      </c>
      <c r="N36" s="30">
        <f>SUM(N17:N23)</f>
        <v>698</v>
      </c>
      <c r="O36" s="30">
        <f t="shared" ref="O36:Q36" si="10">SUM(O17:O23)</f>
        <v>153</v>
      </c>
      <c r="P36" s="30">
        <f t="shared" si="10"/>
        <v>111</v>
      </c>
      <c r="Q36" s="30">
        <f t="shared" si="10"/>
        <v>116</v>
      </c>
      <c r="R36" s="28">
        <f t="shared" si="8"/>
        <v>0.21919770773638969</v>
      </c>
      <c r="S36" s="28">
        <f t="shared" si="9"/>
        <v>0.72549019607843135</v>
      </c>
      <c r="T36" s="28">
        <f t="shared" si="5"/>
        <v>0.166189111747851</v>
      </c>
      <c r="U36" s="30">
        <f t="shared" si="6"/>
        <v>42</v>
      </c>
      <c r="V36" s="30">
        <f t="shared" si="7"/>
        <v>545</v>
      </c>
    </row>
    <row r="37" spans="13:22">
      <c r="M37" s="30" t="s">
        <v>440</v>
      </c>
      <c r="N37" s="30">
        <f>SUM(N24:N34)</f>
        <v>890</v>
      </c>
      <c r="O37" s="30">
        <f t="shared" ref="O37:Q37" si="11">SUM(O24:O34)</f>
        <v>186</v>
      </c>
      <c r="P37" s="30">
        <f t="shared" si="11"/>
        <v>108</v>
      </c>
      <c r="Q37" s="30">
        <f t="shared" si="11"/>
        <v>118</v>
      </c>
      <c r="R37" s="28">
        <f t="shared" si="8"/>
        <v>0.20898876404494382</v>
      </c>
      <c r="S37" s="28">
        <f t="shared" si="9"/>
        <v>0.58064516129032262</v>
      </c>
      <c r="T37" s="28">
        <f t="shared" si="5"/>
        <v>0.13258426966292136</v>
      </c>
      <c r="U37" s="30">
        <f t="shared" si="6"/>
        <v>78</v>
      </c>
      <c r="V37" s="30">
        <f t="shared" si="7"/>
        <v>704</v>
      </c>
    </row>
    <row r="38" spans="13:22"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3:22">
      <c r="M39" s="30" t="s">
        <v>441</v>
      </c>
      <c r="N39" s="30"/>
      <c r="O39" s="30"/>
      <c r="P39" s="30"/>
      <c r="Q39" s="30"/>
      <c r="R39" s="30"/>
      <c r="S39" s="30"/>
      <c r="T39" s="30"/>
      <c r="U39" s="30"/>
      <c r="V39" s="30"/>
    </row>
    <row r="40" spans="13:22">
      <c r="M40" s="30" t="s">
        <v>445</v>
      </c>
      <c r="N40" s="30" t="s">
        <v>417</v>
      </c>
      <c r="O40" s="30" t="s">
        <v>418</v>
      </c>
      <c r="P40" s="30" t="s">
        <v>419</v>
      </c>
      <c r="Q40" s="31" t="s">
        <v>6640</v>
      </c>
      <c r="R40" s="30" t="s">
        <v>420</v>
      </c>
      <c r="S40" s="30" t="s">
        <v>421</v>
      </c>
      <c r="T40" s="30" t="s">
        <v>6641</v>
      </c>
      <c r="U40" s="30" t="s">
        <v>6639</v>
      </c>
      <c r="V40" s="30" t="s">
        <v>1099</v>
      </c>
    </row>
    <row r="41" spans="13:22">
      <c r="M41" s="30" t="s">
        <v>405</v>
      </c>
      <c r="N41" s="30">
        <f>SUMIF('Jin total'!C:C,"黑龍江*",'Jin total'!J:J)</f>
        <v>82</v>
      </c>
      <c r="O41" s="30">
        <f>SUMIFS('Jin total'!J:J,'Jin total'!D:D,"&gt;1",'Jin total'!C:C,"黑龍江*")</f>
        <v>2</v>
      </c>
      <c r="P41" s="30">
        <f>SUMIFS('Jin total'!J:J,'Jin total'!D:D,"&gt;1",'Jin total'!C:C,"黑龍江*",'Jin total'!F:F,"Y")</f>
        <v>0</v>
      </c>
      <c r="Q41" s="30">
        <f>SUMIFS('Jin total'!J:J,'Jin total'!C:C,"黑龍江*",'Jin total'!F:F,"Y")</f>
        <v>0</v>
      </c>
      <c r="R41" s="28">
        <f>O41/N41</f>
        <v>2.4390243902439025E-2</v>
      </c>
      <c r="S41" s="28">
        <v>0</v>
      </c>
      <c r="T41" s="28">
        <f t="shared" ref="T41:T53" si="12">Q41/N41</f>
        <v>0</v>
      </c>
      <c r="U41" s="30">
        <f t="shared" ref="U41:U53" si="13">O41-P41</f>
        <v>2</v>
      </c>
      <c r="V41" s="30">
        <f t="shared" ref="V41:V53" si="14">N41-O41</f>
        <v>80</v>
      </c>
    </row>
    <row r="42" spans="13:22">
      <c r="M42" s="30" t="s">
        <v>406</v>
      </c>
      <c r="N42" s="30">
        <f>SUMIF('Jin total'!C:C,"吉林*",'Jin total'!J:J)</f>
        <v>19</v>
      </c>
      <c r="O42" s="30">
        <f>SUMIFS('Jin total'!J:J,'Jin total'!D:D,"&gt;1",'Jin total'!C:C,"吉林*")</f>
        <v>4</v>
      </c>
      <c r="P42" s="30">
        <f>SUMIFS('Jin total'!J:J,'Jin total'!D:D,"&gt;1",'Jin total'!C:C,"吉林*",'Jin total'!F:F,"Y")</f>
        <v>0</v>
      </c>
      <c r="Q42" s="30">
        <f>SUMIFS('Jin total'!J:J,'Jin total'!C:C,"吉林*",'Jin total'!F:F,"Y")</f>
        <v>2</v>
      </c>
      <c r="R42" s="28">
        <f>O42/N42</f>
        <v>0.21052631578947367</v>
      </c>
      <c r="S42" s="28">
        <v>0</v>
      </c>
      <c r="T42" s="28">
        <f t="shared" si="12"/>
        <v>0.10526315789473684</v>
      </c>
      <c r="U42" s="30">
        <f t="shared" si="13"/>
        <v>4</v>
      </c>
      <c r="V42" s="30">
        <f t="shared" si="14"/>
        <v>15</v>
      </c>
    </row>
    <row r="43" spans="13:22">
      <c r="M43" s="30" t="s">
        <v>407</v>
      </c>
      <c r="N43" s="30">
        <f>SUMIF('Jin total'!C:C,"*遼寧*",'Jin total'!J:J)</f>
        <v>25</v>
      </c>
      <c r="O43" s="30">
        <f>SUMIFS('Jin total'!J:J,'Jin total'!D:D,"&gt;1",'Jin total'!C:C,"*遼寧*")</f>
        <v>8</v>
      </c>
      <c r="P43" s="30">
        <f>SUMIFS('Jin total'!J:J,'Jin total'!D:D,"&gt;1",'Jin total'!C:C,"*遼寧*",'Jin total'!F:F,"Y")</f>
        <v>4</v>
      </c>
      <c r="Q43" s="30">
        <f>SUMIFS('Jin total'!J:J,'Jin total'!C:C,"*遼寧*",'Jin total'!F:F,"Y")</f>
        <v>4</v>
      </c>
      <c r="R43" s="28">
        <f t="shared" ref="R43:R53" si="15">O43/N43</f>
        <v>0.32</v>
      </c>
      <c r="S43" s="28">
        <f t="shared" ref="S43:S53" si="16">P43/O43</f>
        <v>0.5</v>
      </c>
      <c r="T43" s="28">
        <f t="shared" si="12"/>
        <v>0.16</v>
      </c>
      <c r="U43" s="30">
        <f t="shared" si="13"/>
        <v>4</v>
      </c>
      <c r="V43" s="30">
        <f t="shared" si="14"/>
        <v>17</v>
      </c>
    </row>
    <row r="44" spans="13:22">
      <c r="M44" s="30" t="s">
        <v>408</v>
      </c>
      <c r="N44" s="30">
        <f>SUMIF('Jin total'!C:C,"內蒙古*",'Jin total'!J:J)</f>
        <v>42</v>
      </c>
      <c r="O44" s="30">
        <f>SUMIFS('Jin total'!J:J,'Jin total'!D:D,"&gt;1",'Jin total'!C:C,"內蒙古*")</f>
        <v>4</v>
      </c>
      <c r="P44" s="30">
        <f>SUMIFS('Jin total'!J:J,'Jin total'!D:D,"&gt;1",'Jin total'!C:C,"內蒙古*",'Jin total'!F:F,"Y")</f>
        <v>2</v>
      </c>
      <c r="Q44" s="30">
        <f>SUMIFS('Jin total'!J:J,'Jin total'!C:C,"內蒙古*",'Jin total'!F:F,"Y")</f>
        <v>2</v>
      </c>
      <c r="R44" s="28">
        <f t="shared" si="15"/>
        <v>9.5238095238095233E-2</v>
      </c>
      <c r="S44" s="28">
        <f t="shared" si="16"/>
        <v>0.5</v>
      </c>
      <c r="T44" s="28">
        <f t="shared" si="12"/>
        <v>4.7619047619047616E-2</v>
      </c>
      <c r="U44" s="30">
        <f t="shared" si="13"/>
        <v>2</v>
      </c>
      <c r="V44" s="30">
        <f t="shared" si="14"/>
        <v>38</v>
      </c>
    </row>
    <row r="45" spans="13:22">
      <c r="M45" s="30" t="s">
        <v>409</v>
      </c>
      <c r="N45" s="30">
        <f>SUMIF('Jin total'!C:C,"河北*",'Jin total'!J:J)+SUMIF('Jin total'!C:C,"北京*",'Jin total'!J:J)+SUMIF('Jin total'!C:C,"天津*",'Jin total'!J:J)</f>
        <v>162</v>
      </c>
      <c r="O45" s="30">
        <f>SUMIFS('Jin total'!J:J,'Jin total'!D:D,"&gt;1",'Jin total'!C:C,"河北*")+SUMIFS('Jin total'!J:J,'Jin total'!D:D,"&gt;1",'Jin total'!C:C,"北京*")+SUMIFS('Jin total'!J:J,'Jin total'!D:D,"&gt;1",'Jin total'!C:C,"天津*")</f>
        <v>25</v>
      </c>
      <c r="P45" s="30">
        <f>SUMIFS('Jin total'!J:J,'Jin total'!D:D,"&gt;1",'Jin total'!C:C,"河北*",'Jin total'!F:F,"Y")+SUMIFS('Jin total'!J:J,'Jin total'!D:D,"&gt;1",'Jin total'!C:C,"北京*",'Jin total'!F:F,"Y")+SUMIFS('Jin total'!J:J,'Jin total'!D:D,"&gt;1",'Jin total'!C:C,"天津*",'Jin total'!F:F,"Y")</f>
        <v>16</v>
      </c>
      <c r="Q45" s="30">
        <f>SUMIFS('Jin total'!J:J,'Jin total'!C:C,"河北*",'Jin total'!F:F,"Y")+SUMIFS('Jin total'!J:J,'Jin total'!C:C,"北京*",'Jin total'!F:F,"Y")+SUMIFS('Jin total'!J:J,'Jin total'!C:C,"天津*",'Jin total'!F:F,"Y")</f>
        <v>17</v>
      </c>
      <c r="R45" s="28">
        <f t="shared" si="15"/>
        <v>0.15432098765432098</v>
      </c>
      <c r="S45" s="28">
        <f t="shared" si="16"/>
        <v>0.64</v>
      </c>
      <c r="T45" s="28">
        <f t="shared" si="12"/>
        <v>0.10493827160493827</v>
      </c>
      <c r="U45" s="30">
        <f t="shared" si="13"/>
        <v>9</v>
      </c>
      <c r="V45" s="30">
        <f t="shared" si="14"/>
        <v>137</v>
      </c>
    </row>
    <row r="46" spans="13:22">
      <c r="M46" s="30" t="s">
        <v>424</v>
      </c>
      <c r="N46" s="30">
        <f>SUMIF('Jin total'!C:C,"河南*",'Jin total'!J:J)</f>
        <v>51</v>
      </c>
      <c r="O46" s="30">
        <f>SUMIFS('Jin total'!J:J,'Jin total'!D:D,"&gt;1",'Jin total'!C:C,"河南")-3</f>
        <v>16</v>
      </c>
      <c r="P46" s="30">
        <f>SUMIFS('Jin total'!J:J,'Jin total'!D:D,"&gt;1",'Jin total'!C:C,"河南",'Jin total'!F:F,"Y")</f>
        <v>2</v>
      </c>
      <c r="Q46" s="30">
        <f>SUMIFS('Jin total'!J:J,'Jin total'!C:C,"河南",'Jin total'!F:F,"Y")</f>
        <v>2</v>
      </c>
      <c r="R46" s="28">
        <f>O46/N46</f>
        <v>0.31372549019607843</v>
      </c>
      <c r="S46" s="28">
        <f>P46/O46</f>
        <v>0.125</v>
      </c>
      <c r="T46" s="28">
        <f t="shared" si="12"/>
        <v>3.9215686274509803E-2</v>
      </c>
      <c r="U46" s="30">
        <f t="shared" si="13"/>
        <v>14</v>
      </c>
      <c r="V46" s="30">
        <f t="shared" si="14"/>
        <v>35</v>
      </c>
    </row>
    <row r="47" spans="13:22">
      <c r="M47" s="30" t="s">
        <v>423</v>
      </c>
      <c r="N47" s="30">
        <f>SUMIF('Jin total'!C:C,"山東*",'Jin total'!J:J)</f>
        <v>29</v>
      </c>
      <c r="O47" s="30">
        <f>SUMIFS('Jin total'!J:J,'Jin total'!D:D,"&gt;1",'Jin total'!C:C,"山東")</f>
        <v>7</v>
      </c>
      <c r="P47" s="30">
        <f>SUMIFS('Jin total'!J:J,'Jin total'!D:D,"&gt;1",'Jin total'!C:C,"山東",'Jin total'!F:F,"Y")</f>
        <v>3</v>
      </c>
      <c r="Q47" s="30">
        <f>SUMIFS('Jin total'!J:J,'Jin total'!C:C,"山東",'Jin total'!F:F,"Y")</f>
        <v>3</v>
      </c>
      <c r="R47" s="28">
        <f>O47/N47</f>
        <v>0.2413793103448276</v>
      </c>
      <c r="S47" s="28">
        <f>P47/O47</f>
        <v>0.42857142857142855</v>
      </c>
      <c r="T47" s="28">
        <f t="shared" si="12"/>
        <v>0.10344827586206896</v>
      </c>
      <c r="U47" s="30">
        <f t="shared" si="13"/>
        <v>4</v>
      </c>
      <c r="V47" s="30">
        <f t="shared" si="14"/>
        <v>22</v>
      </c>
    </row>
    <row r="48" spans="13:22">
      <c r="M48" s="30" t="s">
        <v>410</v>
      </c>
      <c r="N48" s="30">
        <f>SUMIF('Jin total'!C:C,"山西*",'Jin total'!J:J)</f>
        <v>179</v>
      </c>
      <c r="O48" s="30">
        <f>SUMIFS('Jin total'!J:J,'Jin total'!D:D,"&gt;1",'Jin total'!C:C,"山西")</f>
        <v>45</v>
      </c>
      <c r="P48" s="30">
        <f>SUMIFS('Jin total'!J:J,'Jin total'!D:D,"&gt;1",'Jin total'!C:C,"山西",'Jin total'!F:F,"Y")</f>
        <v>8</v>
      </c>
      <c r="Q48" s="30">
        <f>SUMIFS('Jin total'!J:J,'Jin total'!C:C,"山西",'Jin total'!F:F,"Y")</f>
        <v>8</v>
      </c>
      <c r="R48" s="28">
        <f t="shared" ref="R48:R52" si="17">O48/N48</f>
        <v>0.25139664804469275</v>
      </c>
      <c r="S48" s="28">
        <f t="shared" ref="S48:S50" si="18">P48/O48</f>
        <v>0.17777777777777778</v>
      </c>
      <c r="T48" s="28">
        <f t="shared" si="12"/>
        <v>4.4692737430167599E-2</v>
      </c>
      <c r="U48" s="30">
        <f t="shared" si="13"/>
        <v>37</v>
      </c>
      <c r="V48" s="30">
        <f t="shared" si="14"/>
        <v>134</v>
      </c>
    </row>
    <row r="49" spans="13:22">
      <c r="M49" s="30" t="s">
        <v>425</v>
      </c>
      <c r="N49" s="30">
        <f>SUMIF('Jin total'!C:C,"陝西*",'Jin total'!J:J)</f>
        <v>29</v>
      </c>
      <c r="O49" s="30">
        <f>SUMIFS('Jin total'!J:J,'Jin total'!D:D,"&gt;1",'Jin total'!C:C,"陝西")</f>
        <v>15</v>
      </c>
      <c r="P49" s="30">
        <f>SUMIFS('Jin total'!J:J,'Jin total'!D:D,"&gt;1",'Jin total'!C:C,"陝西",'Jin total'!F:F,"Y")</f>
        <v>1</v>
      </c>
      <c r="Q49" s="30">
        <f>SUMIFS('Jin total'!J:J,'Jin total'!C:C,"陝西",'Jin total'!F:F,"Y")</f>
        <v>1</v>
      </c>
      <c r="R49" s="28">
        <f t="shared" si="17"/>
        <v>0.51724137931034486</v>
      </c>
      <c r="S49" s="28">
        <f t="shared" si="18"/>
        <v>6.6666666666666666E-2</v>
      </c>
      <c r="T49" s="28">
        <f t="shared" si="12"/>
        <v>3.4482758620689655E-2</v>
      </c>
      <c r="U49" s="30">
        <f t="shared" si="13"/>
        <v>14</v>
      </c>
      <c r="V49" s="30">
        <f t="shared" si="14"/>
        <v>14</v>
      </c>
    </row>
    <row r="50" spans="13:22">
      <c r="M50" s="30" t="s">
        <v>426</v>
      </c>
      <c r="N50" s="30">
        <f>SUMIF('Jin total'!C:C,"甘肅*",'Jin total'!J:J)</f>
        <v>12</v>
      </c>
      <c r="O50" s="30">
        <f>SUMIFS('Jin total'!J:J,'Jin total'!D:D,"&gt;1",'Jin total'!C:C,"甘肅")</f>
        <v>3</v>
      </c>
      <c r="P50" s="30">
        <f>SUMIFS('Jin total'!J:J,'Jin total'!D:D,"&gt;1",'Jin total'!C:C,"甘肅",'Jin total'!F:F,"Y")</f>
        <v>1</v>
      </c>
      <c r="Q50" s="30">
        <f>SUMIFS('Jin total'!J:J,'Jin total'!C:C,"甘肅",'Jin total'!F:F,"Y")</f>
        <v>1</v>
      </c>
      <c r="R50" s="28">
        <f t="shared" si="17"/>
        <v>0.25</v>
      </c>
      <c r="S50" s="28">
        <f t="shared" si="18"/>
        <v>0.33333333333333331</v>
      </c>
      <c r="T50" s="28">
        <f t="shared" si="12"/>
        <v>8.3333333333333329E-2</v>
      </c>
      <c r="U50" s="30">
        <f t="shared" si="13"/>
        <v>2</v>
      </c>
      <c r="V50" s="30">
        <f t="shared" si="14"/>
        <v>9</v>
      </c>
    </row>
    <row r="51" spans="13:22">
      <c r="M51" s="30" t="s">
        <v>430</v>
      </c>
      <c r="N51" s="30">
        <f>SUMIF('Jin total'!C:C,"安徽*",'Jin total'!J:J)</f>
        <v>2</v>
      </c>
      <c r="O51" s="30">
        <f>SUMIFS('Jin total'!J:J,'Jin total'!D:D,"&gt;1",'Jin total'!C:C,"安徽")</f>
        <v>0</v>
      </c>
      <c r="P51" s="30">
        <f>SUMIFS('Jin total'!J:J,'Jin total'!D:D,"&gt;1",'Jin total'!C:C,"安徽",'Jin total'!F:F,"Y")</f>
        <v>0</v>
      </c>
      <c r="Q51" s="30">
        <f>SUMIFS('Jin total'!J:J,'Jin total'!C:C,"安徽",'Jin total'!F:F,"Y")</f>
        <v>0</v>
      </c>
      <c r="R51" s="28">
        <f>O51/N51</f>
        <v>0</v>
      </c>
      <c r="S51" s="28">
        <v>0</v>
      </c>
      <c r="T51" s="28">
        <f t="shared" si="12"/>
        <v>0</v>
      </c>
      <c r="U51" s="30">
        <f t="shared" si="13"/>
        <v>0</v>
      </c>
      <c r="V51" s="30">
        <f t="shared" si="14"/>
        <v>2</v>
      </c>
    </row>
    <row r="52" spans="13:22">
      <c r="M52" s="30" t="s">
        <v>428</v>
      </c>
      <c r="N52" s="30">
        <f>SUMIF('Jin total'!C:C,"江蘇*",'Jin total'!J:J)+SUMIF('Jin total'!C:C,"上海*",'Jin total'!J:J)</f>
        <v>1</v>
      </c>
      <c r="O52" s="30">
        <f>SUMIFS('Jin total'!J:J,'Jin total'!D:D,"&gt;1",'Jin total'!C:C,"江蘇")+SUMIFS('Jin total'!J:J,'Jin total'!D:D,"&gt;1",'Jin total'!C:C,"上海")</f>
        <v>0</v>
      </c>
      <c r="P52" s="30">
        <f>SUMIFS('Jin total'!J:J,'Jin total'!D:D,"&gt;1",'Jin total'!C:C,"江蘇",'Jin total'!F:F,"Y")</f>
        <v>0</v>
      </c>
      <c r="Q52" s="30">
        <f>SUMIFS('Jin total'!J:J,'Jin total'!C:C,"江蘇",'Jin total'!F:F,"Y")</f>
        <v>0</v>
      </c>
      <c r="R52" s="28">
        <f t="shared" si="17"/>
        <v>0</v>
      </c>
      <c r="S52" s="28">
        <v>0</v>
      </c>
      <c r="T52" s="28">
        <f t="shared" si="12"/>
        <v>0</v>
      </c>
      <c r="U52" s="30">
        <f t="shared" si="13"/>
        <v>0</v>
      </c>
      <c r="V52" s="30">
        <f t="shared" si="14"/>
        <v>1</v>
      </c>
    </row>
    <row r="53" spans="13:22">
      <c r="M53" s="30" t="s">
        <v>415</v>
      </c>
      <c r="N53" s="30">
        <f>SUM(N38:N52)</f>
        <v>633</v>
      </c>
      <c r="O53" s="30">
        <f>SUM(O41:O52)</f>
        <v>129</v>
      </c>
      <c r="P53" s="30">
        <f>SUM(P41:P52)</f>
        <v>37</v>
      </c>
      <c r="Q53" s="30">
        <f>SUM(Q41:Q52)</f>
        <v>40</v>
      </c>
      <c r="R53" s="28">
        <f t="shared" si="15"/>
        <v>0.20379146919431279</v>
      </c>
      <c r="S53" s="28">
        <f t="shared" si="16"/>
        <v>0.2868217054263566</v>
      </c>
      <c r="T53" s="28">
        <f t="shared" si="12"/>
        <v>6.3191153238546599E-2</v>
      </c>
      <c r="U53" s="30">
        <f t="shared" si="13"/>
        <v>92</v>
      </c>
      <c r="V53" s="30">
        <f t="shared" si="14"/>
        <v>504</v>
      </c>
    </row>
    <row r="54" spans="13:22"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3:22">
      <c r="M55" s="30" t="s">
        <v>446</v>
      </c>
      <c r="N55" s="30"/>
      <c r="O55" s="30"/>
      <c r="P55" s="30"/>
      <c r="Q55" s="30"/>
      <c r="R55" s="30"/>
      <c r="S55" s="30"/>
      <c r="T55" s="30"/>
      <c r="U55" s="30"/>
      <c r="V55" s="30"/>
    </row>
    <row r="56" spans="13:22">
      <c r="M56" s="30" t="s">
        <v>445</v>
      </c>
      <c r="N56" s="30" t="s">
        <v>417</v>
      </c>
      <c r="O56" s="30" t="s">
        <v>418</v>
      </c>
      <c r="P56" s="30" t="s">
        <v>419</v>
      </c>
      <c r="Q56" s="31" t="s">
        <v>6640</v>
      </c>
      <c r="R56" s="30" t="s">
        <v>420</v>
      </c>
      <c r="S56" s="30" t="s">
        <v>421</v>
      </c>
      <c r="T56" s="30" t="s">
        <v>6641</v>
      </c>
      <c r="U56" s="30" t="s">
        <v>6639</v>
      </c>
      <c r="V56" s="30" t="s">
        <v>1099</v>
      </c>
    </row>
    <row r="57" spans="13:22">
      <c r="M57" s="30" t="s">
        <v>425</v>
      </c>
      <c r="N57" s="30">
        <f>SUMIF('S. Song total'!C:C,"陝西*",'S. Song total'!J:J)</f>
        <v>9</v>
      </c>
      <c r="O57" s="30">
        <f>SUMIFS('S. Song total'!J:J,'S. Song total'!D:D,"&gt;1",'S. Song total'!C:C,"陝西")</f>
        <v>7</v>
      </c>
      <c r="P57" s="30">
        <f>SUMIFS('S. Song total'!J:J,'S. Song total'!D:D,"&gt;1",'S. Song total'!C:C,"陝西",'S. Song total'!F:F,"Y")</f>
        <v>3</v>
      </c>
      <c r="Q57" s="30">
        <f>SUMIFS('S. Song total'!J:J,'S. Song total'!C:C,"陝西",'S. Song total'!F:F,"Y")</f>
        <v>3</v>
      </c>
      <c r="R57" s="28">
        <f t="shared" ref="R57:R73" si="19">O57/N57</f>
        <v>0.77777777777777779</v>
      </c>
      <c r="S57" s="28">
        <f t="shared" ref="S57:S58" si="20">P57/O57</f>
        <v>0.42857142857142855</v>
      </c>
      <c r="T57" s="28">
        <f t="shared" ref="T57:T68" si="21">Q57/N57</f>
        <v>0.33333333333333331</v>
      </c>
      <c r="U57" s="30">
        <f t="shared" ref="U57:U71" si="22">O57-P57</f>
        <v>4</v>
      </c>
      <c r="V57" s="30">
        <f t="shared" ref="V57:V71" si="23">N57-O57</f>
        <v>2</v>
      </c>
    </row>
    <row r="58" spans="13:22">
      <c r="M58" s="30" t="s">
        <v>426</v>
      </c>
      <c r="N58" s="30">
        <f>SUMIF('S. Song total'!C:C,"甘肅*",'S. Song total'!J:J)</f>
        <v>1</v>
      </c>
      <c r="O58" s="30">
        <f>SUMIFS('S. Song total'!J:J,'S. Song total'!D:D,"&gt;1",'S. Song total'!C:C,"甘肅")</f>
        <v>1</v>
      </c>
      <c r="P58" s="30">
        <f>SUMIFS('S. Song total'!J:J,'S. Song total'!D:D,"&gt;1",'S. Song total'!C:C,"甘肅",'S. Song total'!F:F,"Y")</f>
        <v>0</v>
      </c>
      <c r="Q58" s="30">
        <f>SUMIFS('S. Song total'!J:J,'S. Song total'!C:C,"甘肅",'S. Song total'!F:F,"Y")</f>
        <v>0</v>
      </c>
      <c r="R58" s="28">
        <f t="shared" si="19"/>
        <v>1</v>
      </c>
      <c r="S58" s="28">
        <f t="shared" si="20"/>
        <v>0</v>
      </c>
      <c r="T58" s="28">
        <f t="shared" si="21"/>
        <v>0</v>
      </c>
      <c r="U58" s="30">
        <f t="shared" si="22"/>
        <v>1</v>
      </c>
      <c r="V58" s="30">
        <f t="shared" si="23"/>
        <v>0</v>
      </c>
    </row>
    <row r="59" spans="13:22">
      <c r="M59" s="30" t="s">
        <v>428</v>
      </c>
      <c r="N59" s="30">
        <f>SUMIF('S. Song total'!C:C,"江蘇*",'S. Song total'!J:J)+SUMIF('S. Song total'!C:C,"上海*",'S. Song total'!J:J)</f>
        <v>62</v>
      </c>
      <c r="O59" s="30">
        <f>SUMIFS('S. Song total'!J:J,'S. Song total'!D:D,"&gt;1",'S. Song total'!C:C,"江蘇")+SUMIFS('S. Song total'!J:J,'S. Song total'!D:D,"&gt;1",'S. Song total'!C:C,"上海")</f>
        <v>32</v>
      </c>
      <c r="P59" s="30">
        <f>SUMIFS('S. Song total'!J:J,'S. Song total'!D:D,"&gt;1",'S. Song total'!C:C,"江蘇",'S. Song total'!F:F,"Y")+SUMIFS('S. Song total'!J:J,'S. Song total'!D:D,"&gt;1",'S. Song total'!C:C,"上海",'S. Song total'!F:F,"Y")</f>
        <v>29</v>
      </c>
      <c r="Q59" s="30">
        <f>SUMIFS('S. Song total'!J:J,'S. Song total'!C:C,"江蘇",'S. Song total'!F:F,"Y")+SUMIFS('S. Song total'!J:J,'S. Song total'!C:C,"上海",'S. Song total'!F:F,"Y")</f>
        <v>30</v>
      </c>
      <c r="R59" s="28">
        <f t="shared" si="19"/>
        <v>0.5161290322580645</v>
      </c>
      <c r="S59" s="28">
        <f t="shared" ref="S59:S67" si="24">P59/O59</f>
        <v>0.90625</v>
      </c>
      <c r="T59" s="28">
        <f t="shared" si="21"/>
        <v>0.4838709677419355</v>
      </c>
      <c r="U59" s="30">
        <f t="shared" si="22"/>
        <v>3</v>
      </c>
      <c r="V59" s="30">
        <f t="shared" si="23"/>
        <v>30</v>
      </c>
    </row>
    <row r="60" spans="13:22">
      <c r="M60" s="30" t="s">
        <v>429</v>
      </c>
      <c r="N60" s="30">
        <f>SUMIF('S. Song total'!C:C,"浙江*",'S. Song total'!J:J)</f>
        <v>113</v>
      </c>
      <c r="O60" s="30">
        <f>SUMIFS('S. Song total'!J:J,'S. Song total'!D:D,"&gt;1",'S. Song total'!C:C,"浙江")-2</f>
        <v>53</v>
      </c>
      <c r="P60" s="30">
        <f>SUMIFS('S. Song total'!J:J,'S. Song total'!D:D,"&gt;1",'S. Song total'!C:C,"浙江",'S. Song total'!F:F,"Y")-2</f>
        <v>50</v>
      </c>
      <c r="Q60" s="30">
        <f>SUMIFS('S. Song total'!J:J,'S. Song total'!C:C,"浙江",'S. Song total'!F:F,"Y")-2</f>
        <v>56</v>
      </c>
      <c r="R60" s="28">
        <f t="shared" si="19"/>
        <v>0.46902654867256638</v>
      </c>
      <c r="S60" s="28">
        <f t="shared" si="24"/>
        <v>0.94339622641509435</v>
      </c>
      <c r="T60" s="28">
        <f t="shared" si="21"/>
        <v>0.49557522123893805</v>
      </c>
      <c r="U60" s="30">
        <f t="shared" si="22"/>
        <v>3</v>
      </c>
      <c r="V60" s="30">
        <f t="shared" si="23"/>
        <v>60</v>
      </c>
    </row>
    <row r="61" spans="13:22">
      <c r="M61" s="30" t="s">
        <v>430</v>
      </c>
      <c r="N61" s="30">
        <f>SUMIF('S. Song total'!C:C,"安徽*",'S. Song total'!J:J)</f>
        <v>7</v>
      </c>
      <c r="O61" s="30">
        <f>SUMIFS('S. Song total'!J:J,'S. Song total'!D:D,"&gt;1",'S. Song total'!C:C,"安徽")</f>
        <v>1</v>
      </c>
      <c r="P61" s="30">
        <f>SUMIFS('S. Song total'!J:J,'S. Song total'!D:D,"&gt;1",'S. Song total'!C:C,"安徽",'S. Song total'!F:F,"Y")</f>
        <v>1</v>
      </c>
      <c r="Q61" s="30">
        <f>SUMIFS('S. Song total'!J:J,'S. Song total'!C:C,"安徽",'S. Song total'!F:F,"Y")</f>
        <v>2</v>
      </c>
      <c r="R61" s="28">
        <f t="shared" si="19"/>
        <v>0.14285714285714285</v>
      </c>
      <c r="S61" s="28">
        <f t="shared" si="24"/>
        <v>1</v>
      </c>
      <c r="T61" s="28">
        <f t="shared" si="21"/>
        <v>0.2857142857142857</v>
      </c>
      <c r="U61" s="30">
        <f t="shared" si="22"/>
        <v>0</v>
      </c>
      <c r="V61" s="30">
        <f t="shared" si="23"/>
        <v>6</v>
      </c>
    </row>
    <row r="62" spans="13:22">
      <c r="M62" s="30" t="s">
        <v>431</v>
      </c>
      <c r="N62" s="30">
        <f>SUMIF('S. Song total'!C:C,"湖北*",'S. Song total'!J:J)</f>
        <v>18</v>
      </c>
      <c r="O62" s="30">
        <f>SUMIFS('S. Song total'!J:J,'S. Song total'!D:D,"&gt;1",'S. Song total'!C:C,"湖北")</f>
        <v>6</v>
      </c>
      <c r="P62" s="30">
        <f>SUMIFS('S. Song total'!J:J,'S. Song total'!D:D,"&gt;1",'S. Song total'!C:C,"湖北",'S. Song total'!F:F,"Y")</f>
        <v>3</v>
      </c>
      <c r="Q62" s="30">
        <f>SUMIFS('S. Song total'!J:J,'S. Song total'!C:C,"湖北",'S. Song total'!F:F,"Y")</f>
        <v>3</v>
      </c>
      <c r="R62" s="28">
        <f t="shared" si="19"/>
        <v>0.33333333333333331</v>
      </c>
      <c r="S62" s="28">
        <f t="shared" si="24"/>
        <v>0.5</v>
      </c>
      <c r="T62" s="28">
        <f t="shared" si="21"/>
        <v>0.16666666666666666</v>
      </c>
      <c r="U62" s="30">
        <f t="shared" si="22"/>
        <v>3</v>
      </c>
      <c r="V62" s="30">
        <f t="shared" si="23"/>
        <v>12</v>
      </c>
    </row>
    <row r="63" spans="13:22">
      <c r="M63" s="30" t="s">
        <v>432</v>
      </c>
      <c r="N63" s="30">
        <f>SUMIF('S. Song total'!C:C,"湖南*",'S. Song total'!J:J)</f>
        <v>6</v>
      </c>
      <c r="O63" s="30">
        <f>SUMIFS('S. Song total'!J:J,'S. Song total'!D:D,"&gt;1",'S. Song total'!C:C,"湖南")</f>
        <v>2</v>
      </c>
      <c r="P63" s="30">
        <f>SUMIFS('S. Song total'!J:J,'S. Song total'!D:D,"&gt;1",'S. Song total'!C:C,"湖南",'S. Song total'!F:F,"Y")</f>
        <v>2</v>
      </c>
      <c r="Q63" s="30">
        <f>SUMIFS('S. Song total'!J:J,'S. Song total'!C:C,"湖南",'S. Song total'!F:F,"Y")</f>
        <v>2</v>
      </c>
      <c r="R63" s="28">
        <f t="shared" si="19"/>
        <v>0.33333333333333331</v>
      </c>
      <c r="S63" s="28">
        <f t="shared" si="24"/>
        <v>1</v>
      </c>
      <c r="T63" s="28">
        <f t="shared" si="21"/>
        <v>0.33333333333333331</v>
      </c>
      <c r="U63" s="30">
        <f t="shared" si="22"/>
        <v>0</v>
      </c>
      <c r="V63" s="30">
        <f t="shared" si="23"/>
        <v>4</v>
      </c>
    </row>
    <row r="64" spans="13:22">
      <c r="M64" s="30" t="s">
        <v>433</v>
      </c>
      <c r="N64" s="30">
        <f>SUMIF('S. Song total'!C:C,"福建*",'S. Song total'!J:J)</f>
        <v>36</v>
      </c>
      <c r="O64" s="30">
        <f>SUMIFS('S. Song total'!J:J,'S. Song total'!D:D,"&gt;1",'S. Song total'!C:C,"福建")</f>
        <v>21</v>
      </c>
      <c r="P64" s="30">
        <f>SUMIFS('S. Song total'!J:J,'S. Song total'!D:D,"&gt;1",'S. Song total'!C:C,"福建",'S. Song total'!F:F,"Y")</f>
        <v>15</v>
      </c>
      <c r="Q64" s="30">
        <f>SUMIFS('S. Song total'!J:J,'S. Song total'!C:C,"福建",'S. Song total'!F:F,"Y")</f>
        <v>15</v>
      </c>
      <c r="R64" s="28">
        <f t="shared" si="19"/>
        <v>0.58333333333333337</v>
      </c>
      <c r="S64" s="28">
        <f t="shared" si="24"/>
        <v>0.7142857142857143</v>
      </c>
      <c r="T64" s="28">
        <f t="shared" si="21"/>
        <v>0.41666666666666669</v>
      </c>
      <c r="U64" s="30">
        <f t="shared" si="22"/>
        <v>6</v>
      </c>
      <c r="V64" s="30">
        <f t="shared" si="23"/>
        <v>15</v>
      </c>
    </row>
    <row r="65" spans="13:22">
      <c r="M65" s="30" t="s">
        <v>434</v>
      </c>
      <c r="N65" s="30">
        <f>SUMIF('S. Song total'!C:C,"江西*",'S. Song total'!J:J)</f>
        <v>76</v>
      </c>
      <c r="O65" s="30">
        <f>SUMIFS('S. Song total'!J:J,'S. Song total'!D:D,"&gt;1",'S. Song total'!C:C,"江西")</f>
        <v>60</v>
      </c>
      <c r="P65" s="30">
        <f>SUMIFS('S. Song total'!J:J,'S. Song total'!D:D,"&gt;1",'S. Song total'!C:C,"江西",'S. Song total'!F:F,"Y")</f>
        <v>29</v>
      </c>
      <c r="Q65" s="30">
        <f>SUMIFS('S. Song total'!J:J,'S. Song total'!C:C,"江西",'S. Song total'!F:F,"Y")</f>
        <v>30</v>
      </c>
      <c r="R65" s="28">
        <f t="shared" si="19"/>
        <v>0.78947368421052633</v>
      </c>
      <c r="S65" s="28">
        <f t="shared" si="24"/>
        <v>0.48333333333333334</v>
      </c>
      <c r="T65" s="28">
        <f t="shared" si="21"/>
        <v>0.39473684210526316</v>
      </c>
      <c r="U65" s="30">
        <f t="shared" si="22"/>
        <v>31</v>
      </c>
      <c r="V65" s="30">
        <f t="shared" si="23"/>
        <v>16</v>
      </c>
    </row>
    <row r="66" spans="13:22">
      <c r="M66" s="30" t="s">
        <v>435</v>
      </c>
      <c r="N66" s="30">
        <f>SUMIF('S. Song total'!C:C,"四川*",'S. Song total'!J:J)+SUMIF('Liao total'!D:D,"重慶*",'Liao total'!J:J)</f>
        <v>389</v>
      </c>
      <c r="O66" s="30">
        <f>SUMIFS('S. Song total'!J:J,'S. Song total'!D:D,"&gt;1",'S. Song total'!C:C,"四川")</f>
        <v>99</v>
      </c>
      <c r="P66" s="30">
        <f>SUMIFS('S. Song total'!J:J,'S. Song total'!D:D,"&gt;1",'S. Song total'!C:C,"四川",'S. Song total'!F:F,"Y")</f>
        <v>17</v>
      </c>
      <c r="Q66" s="30">
        <f>SUMIFS('S. Song total'!J:J,'S. Song total'!C:C,"四川",'S. Song total'!F:F,"Y")</f>
        <v>19</v>
      </c>
      <c r="R66" s="28">
        <f t="shared" si="19"/>
        <v>0.25449871465295631</v>
      </c>
      <c r="S66" s="28">
        <f t="shared" si="24"/>
        <v>0.17171717171717171</v>
      </c>
      <c r="T66" s="28">
        <f t="shared" si="21"/>
        <v>4.8843187660668377E-2</v>
      </c>
      <c r="U66" s="30">
        <f t="shared" si="22"/>
        <v>82</v>
      </c>
      <c r="V66" s="30">
        <f t="shared" si="23"/>
        <v>290</v>
      </c>
    </row>
    <row r="67" spans="13:22">
      <c r="M67" s="30" t="s">
        <v>436</v>
      </c>
      <c r="N67" s="30">
        <f>SUMIF('S. Song total'!C:C,"廣東*",'S. Song total'!J:J)</f>
        <v>3</v>
      </c>
      <c r="O67" s="30">
        <f>SUMIFS('S. Song total'!J:J,'S. Song total'!D:D,"&gt;1",'S. Song total'!C:C,"廣東")</f>
        <v>2</v>
      </c>
      <c r="P67" s="30">
        <f>SUMIFS('S. Song total'!J:J,'S. Song total'!D:D,"&gt;1",'S. Song total'!C:C,"廣東",'S. Song total'!F:F,"Y")</f>
        <v>0</v>
      </c>
      <c r="Q67" s="30">
        <f>SUMIFS('S. Song total'!J:J,'S. Song total'!C:C,"廣東",'S. Song total'!F:F,"Y")</f>
        <v>0</v>
      </c>
      <c r="R67" s="28">
        <f t="shared" si="19"/>
        <v>0.66666666666666663</v>
      </c>
      <c r="S67" s="28">
        <f t="shared" si="24"/>
        <v>0</v>
      </c>
      <c r="T67" s="28">
        <f t="shared" si="21"/>
        <v>0</v>
      </c>
      <c r="U67" s="30">
        <f t="shared" si="22"/>
        <v>2</v>
      </c>
      <c r="V67" s="30">
        <f t="shared" si="23"/>
        <v>1</v>
      </c>
    </row>
    <row r="68" spans="13:22">
      <c r="M68" s="30" t="s">
        <v>437</v>
      </c>
      <c r="N68" s="30">
        <f>SUMIF('S. Song total'!C:C,"廣西*",'S. Song total'!J:J)</f>
        <v>1</v>
      </c>
      <c r="O68" s="30">
        <f>SUMIFS('S. Song total'!J:J,'S. Song total'!D:D,"&gt;1",'S. Song total'!C:C,"廣西")</f>
        <v>1</v>
      </c>
      <c r="P68" s="30">
        <f>SUMIFS('S. Song total'!J:J,'S. Song total'!D:D,"&gt;1",'S. Song total'!C:C,"廣西",'S. Song total'!F:F,"Y")</f>
        <v>1</v>
      </c>
      <c r="Q68" s="30">
        <f>SUMIFS('S. Song total'!J:J,'S. Song total'!C:C,"廣西",'S. Song total'!F:F,"Y")</f>
        <v>1</v>
      </c>
      <c r="R68" s="28">
        <f t="shared" si="19"/>
        <v>1</v>
      </c>
      <c r="S68" s="28">
        <v>0</v>
      </c>
      <c r="T68" s="28">
        <f t="shared" si="21"/>
        <v>1</v>
      </c>
      <c r="U68" s="30">
        <f t="shared" si="22"/>
        <v>0</v>
      </c>
      <c r="V68" s="30">
        <f t="shared" si="23"/>
        <v>0</v>
      </c>
    </row>
    <row r="69" spans="13:22">
      <c r="M69" s="30" t="s">
        <v>438</v>
      </c>
      <c r="N69" s="30">
        <f>SUMIF('S. Song total'!C:C,"海南*",'S. Song total'!J:J)</f>
        <v>0</v>
      </c>
      <c r="O69" s="30">
        <f>SUMIFS('S. Song total'!J:J,'S. Song total'!D:D,"&gt;1",'S. Song total'!C:C,"海南")</f>
        <v>0</v>
      </c>
      <c r="P69" s="30">
        <f>SUMIFS('S. Song total'!J:J,'S. Song total'!D:D,"&gt;1",'S. Song total'!C:C,"海南",'S. Song total'!F:F,"Y")</f>
        <v>0</v>
      </c>
      <c r="Q69" s="30">
        <f>SUMIFS('S. Song total'!J:J,'S. Song total'!C:C,"海南",'S. Song total'!F:F,"Y")</f>
        <v>0</v>
      </c>
      <c r="R69" s="28">
        <v>0</v>
      </c>
      <c r="S69" s="28">
        <v>0</v>
      </c>
      <c r="T69" s="28">
        <v>0</v>
      </c>
      <c r="U69" s="30">
        <f t="shared" si="22"/>
        <v>0</v>
      </c>
      <c r="V69" s="30">
        <f t="shared" si="23"/>
        <v>0</v>
      </c>
    </row>
    <row r="70" spans="13:22">
      <c r="M70" s="30" t="s">
        <v>447</v>
      </c>
      <c r="N70" s="30">
        <f>SUMIF('S. Song total'!C:C,"貴州",'S. Song total'!J:J)</f>
        <v>13</v>
      </c>
      <c r="O70" s="30">
        <f>SUMIFS('S. Song total'!J:J,'S. Song total'!D:D,"&gt;1",'S. Song total'!C:C,"貴州")</f>
        <v>5</v>
      </c>
      <c r="P70" s="30">
        <f>SUMIFS('S. Song total'!J:J,'S. Song total'!D:D,"&gt;1",'S. Song total'!C:C,"貴州",'S. Song total'!F:F,"Y")</f>
        <v>1</v>
      </c>
      <c r="Q70" s="30">
        <f>SUMIFS('S. Song total'!J:J,'S. Song total'!C:C,"貴州",'S. Song total'!F:F,"Y")</f>
        <v>2</v>
      </c>
      <c r="R70" s="28">
        <f t="shared" si="19"/>
        <v>0.38461538461538464</v>
      </c>
      <c r="S70" s="28">
        <f t="shared" ref="S70:S73" si="25">P70/O70</f>
        <v>0.2</v>
      </c>
      <c r="T70" s="28">
        <f>Q70/N70</f>
        <v>0.15384615384615385</v>
      </c>
      <c r="U70" s="30">
        <f t="shared" si="22"/>
        <v>4</v>
      </c>
      <c r="V70" s="30">
        <f t="shared" si="23"/>
        <v>8</v>
      </c>
    </row>
    <row r="71" spans="13:22">
      <c r="M71" s="30" t="s">
        <v>411</v>
      </c>
      <c r="N71" s="30">
        <f>SUM(N57:N70)</f>
        <v>734</v>
      </c>
      <c r="O71" s="30">
        <f t="shared" ref="O71:Q71" si="26">SUM(O57:O70)</f>
        <v>290</v>
      </c>
      <c r="P71" s="30">
        <f t="shared" si="26"/>
        <v>151</v>
      </c>
      <c r="Q71" s="30">
        <f t="shared" si="26"/>
        <v>163</v>
      </c>
      <c r="R71" s="28">
        <f t="shared" si="19"/>
        <v>0.39509536784741145</v>
      </c>
      <c r="S71" s="28">
        <f t="shared" si="25"/>
        <v>0.52068965517241383</v>
      </c>
      <c r="T71" s="28">
        <f>Q71/N71</f>
        <v>0.22207084468664851</v>
      </c>
      <c r="U71" s="30">
        <f t="shared" si="22"/>
        <v>139</v>
      </c>
      <c r="V71" s="30">
        <f t="shared" si="23"/>
        <v>444</v>
      </c>
    </row>
    <row r="72" spans="13:22">
      <c r="M72" s="30"/>
      <c r="N72" s="30"/>
      <c r="O72" s="30"/>
      <c r="P72" s="30"/>
      <c r="Q72" s="30"/>
      <c r="R72" s="28"/>
      <c r="S72" s="28"/>
      <c r="T72" s="28"/>
      <c r="U72" s="30"/>
      <c r="V72" s="30"/>
    </row>
    <row r="73" spans="13:22">
      <c r="M73" s="30" t="s">
        <v>1098</v>
      </c>
      <c r="N73" s="30">
        <f>SUM(N11,N35,N53,N71)</f>
        <v>3893</v>
      </c>
      <c r="O73" s="30">
        <f t="shared" ref="O73:Q73" si="27">SUM(O11,O35,O53,O71)</f>
        <v>903</v>
      </c>
      <c r="P73" s="30">
        <f t="shared" si="27"/>
        <v>527</v>
      </c>
      <c r="Q73" s="30">
        <f t="shared" si="27"/>
        <v>570</v>
      </c>
      <c r="R73" s="28">
        <f t="shared" si="19"/>
        <v>0.23195479064988442</v>
      </c>
      <c r="S73" s="28">
        <f t="shared" si="25"/>
        <v>0.58361018826135103</v>
      </c>
      <c r="T73" s="28">
        <f>Q73/N73</f>
        <v>0.14641664526072437</v>
      </c>
      <c r="U73" s="30">
        <f>O73-P73</f>
        <v>376</v>
      </c>
      <c r="V73" s="30">
        <f>N73-O73</f>
        <v>2990</v>
      </c>
    </row>
    <row r="74" spans="13:22">
      <c r="M74" s="32" t="s">
        <v>1100</v>
      </c>
      <c r="N74" s="30"/>
      <c r="O74" s="30"/>
      <c r="P74" s="30"/>
      <c r="Q74" s="30"/>
      <c r="R74" s="30"/>
      <c r="S74" s="30"/>
      <c r="T74" s="30"/>
      <c r="U74" s="30"/>
      <c r="V74" s="30"/>
    </row>
    <row r="75" spans="13:22">
      <c r="M75" s="32" t="s">
        <v>1101</v>
      </c>
      <c r="N75" s="30"/>
      <c r="O75" s="30"/>
      <c r="P75" s="30"/>
      <c r="Q75" s="30"/>
      <c r="R75" s="30"/>
      <c r="S75" s="30"/>
      <c r="T75" s="30"/>
      <c r="U75" s="30"/>
      <c r="V75" s="30"/>
    </row>
    <row r="76" spans="13:22">
      <c r="M76" s="32" t="s">
        <v>1102</v>
      </c>
      <c r="N76" s="30"/>
      <c r="O76" s="30"/>
      <c r="P76" s="30"/>
      <c r="Q76" s="30"/>
      <c r="R76" s="30"/>
      <c r="S76" s="30"/>
      <c r="T76" s="30"/>
      <c r="U76" s="30"/>
      <c r="V76" s="30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Liao total</vt:lpstr>
      <vt:lpstr>Jin total</vt:lpstr>
      <vt:lpstr>N. Song total</vt:lpstr>
      <vt:lpstr>S. Song total</vt:lpstr>
      <vt:lpstr>Statistics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Ya-hwei Hsu</dc:creator>
  <cp:lastModifiedBy>hsuyahwei@gmail.com</cp:lastModifiedBy>
  <dcterms:created xsi:type="dcterms:W3CDTF">2023-09-14T04:47:06Z</dcterms:created>
  <dcterms:modified xsi:type="dcterms:W3CDTF">2026-03-31T01:43:18Z</dcterms:modified>
</cp:coreProperties>
</file>